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6605" windowHeight="9435" activeTab="1"/>
  </bookViews>
  <sheets>
    <sheet name="財產金額" sheetId="1" r:id="rId1"/>
    <sheet name="財產目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<sst xmlns="http://schemas.openxmlformats.org/spreadsheetml/2006/main" count="945" uniqueCount="325">
  <si>
    <t>25公尺靶機4 組</t>
  </si>
  <si>
    <t>泥盤拋發機3台</t>
  </si>
  <si>
    <t>定向及不定向飛靶計分器2 組</t>
  </si>
  <si>
    <t>雙不定向飛靶計分器1組</t>
  </si>
  <si>
    <t>十公尺手步槍電子靶機1 式</t>
  </si>
  <si>
    <t>定向飛靶泥盤拋射機1 式</t>
  </si>
  <si>
    <t>雙不定向飛靶泥盤拋發機1 式</t>
  </si>
  <si>
    <t>自由手槍1枝</t>
  </si>
  <si>
    <t>空氣手槍1枝</t>
  </si>
  <si>
    <t>空氣手槍3枝</t>
  </si>
  <si>
    <t>空氣步槍3枝</t>
  </si>
  <si>
    <t>0.22手槍3枝</t>
  </si>
  <si>
    <t>空氣手槍6枝</t>
  </si>
  <si>
    <t>空氣步槍5枝</t>
  </si>
  <si>
    <t>空氣手槍10枝</t>
  </si>
  <si>
    <t>空氣步槍9枝</t>
  </si>
  <si>
    <t>電腦跑步機1台</t>
  </si>
  <si>
    <t>機能式腳踏車1台</t>
  </si>
  <si>
    <t>肩部推舉訓練機1台</t>
  </si>
  <si>
    <t>高拉蝴蝶訓練機1台</t>
  </si>
  <si>
    <t>低拉划船訓練機1台</t>
  </si>
  <si>
    <t>無線式心跳感應監測器10個</t>
  </si>
  <si>
    <t>電腦訓練模擬器4套</t>
  </si>
  <si>
    <t>空氣手槍18枝</t>
  </si>
  <si>
    <t>空氣步槍18枝</t>
  </si>
  <si>
    <t>空氣槍靶機40組</t>
  </si>
  <si>
    <t>高壓氣瓶6組</t>
  </si>
  <si>
    <t>空氣手槍14枝</t>
  </si>
  <si>
    <t>空氣步槍15枝</t>
  </si>
  <si>
    <t>空氣槍靶機24組</t>
  </si>
  <si>
    <t>高壓氣瓶4組</t>
  </si>
  <si>
    <t>空氣手槍2枝</t>
  </si>
  <si>
    <t>0.22手槍1枝</t>
  </si>
  <si>
    <t>空氣步槍6枝</t>
  </si>
  <si>
    <t>空氣手槍5枝</t>
  </si>
  <si>
    <t>飛靶槍1枝</t>
  </si>
  <si>
    <t>空氣手槍4枝</t>
  </si>
  <si>
    <t>空氣步槍2枝</t>
  </si>
  <si>
    <t>射擊鞋測量器1台</t>
  </si>
  <si>
    <t>監視器1式(主機1台鏡頭3具)</t>
  </si>
  <si>
    <t>除濕機28公升2台</t>
  </si>
  <si>
    <t>靶台1式9張</t>
  </si>
  <si>
    <t>空調系統2.4噸2台</t>
  </si>
  <si>
    <t>空氣步槍1枝</t>
  </si>
  <si>
    <t>空氣壓縮機1台</t>
  </si>
  <si>
    <t>讀靶機1台</t>
  </si>
  <si>
    <t>10m電子靶機1組</t>
  </si>
  <si>
    <t>10m空氣槍靶機18組</t>
  </si>
  <si>
    <t>空氣步槍4枝</t>
  </si>
  <si>
    <t>空氣手槍21枝</t>
  </si>
  <si>
    <t>不定向飛靶機15台</t>
  </si>
  <si>
    <t>射擊衣專用厚度測量器1台</t>
  </si>
  <si>
    <t>空氣槍靶機33組</t>
  </si>
  <si>
    <t>空氣手槍8枝</t>
  </si>
  <si>
    <t>空氣步槍12枝</t>
  </si>
  <si>
    <t>桌上型紅外線感應專用測速器1台</t>
  </si>
  <si>
    <t>空氣步槍10枝</t>
  </si>
  <si>
    <t>空氣槍靶機12組</t>
  </si>
  <si>
    <t>空氣手槍27枝</t>
  </si>
  <si>
    <t>空氣步槍20枝</t>
  </si>
  <si>
    <t>空氣槍靶機53組</t>
  </si>
  <si>
    <t>空氣手槍9枝</t>
  </si>
  <si>
    <t>25公尺手槍3枝</t>
  </si>
  <si>
    <t>空氣槍靶機44組</t>
  </si>
  <si>
    <t>空調設備</t>
  </si>
  <si>
    <t>置物櫃</t>
  </si>
  <si>
    <t>50M自由手槍1枝</t>
  </si>
  <si>
    <t>空氣槍靶機30組</t>
  </si>
  <si>
    <t>空氣步槍8枝</t>
  </si>
  <si>
    <t>合計</t>
  </si>
  <si>
    <t>冷氣機28400BTU 4組</t>
  </si>
  <si>
    <t>高階模擬訓練器SCATT無線版</t>
  </si>
  <si>
    <t>高階模擬訓練器SCATT可實彈射擊版</t>
  </si>
  <si>
    <t>財產編號</t>
  </si>
  <si>
    <t>會計科目</t>
  </si>
  <si>
    <t>財產名稱</t>
  </si>
  <si>
    <t>購置日期</t>
  </si>
  <si>
    <t>單位</t>
  </si>
  <si>
    <t>數量</t>
  </si>
  <si>
    <t>原值</t>
  </si>
  <si>
    <t>本年數</t>
  </si>
  <si>
    <t>淨值</t>
  </si>
  <si>
    <t>存放地點</t>
  </si>
  <si>
    <t>說明</t>
  </si>
  <si>
    <t>折舊</t>
  </si>
  <si>
    <t>91.04.25</t>
  </si>
  <si>
    <t>92.10.06</t>
  </si>
  <si>
    <t>92.12.19</t>
  </si>
  <si>
    <t>93.12.28</t>
  </si>
  <si>
    <t>94.10.21</t>
  </si>
  <si>
    <t>94.10.28</t>
  </si>
  <si>
    <t>95.08.01</t>
  </si>
  <si>
    <t>95.08.02</t>
  </si>
  <si>
    <t>95.11.08</t>
  </si>
  <si>
    <t>96.09.10</t>
  </si>
  <si>
    <t>96.12.25</t>
  </si>
  <si>
    <t>97.04.03</t>
  </si>
  <si>
    <t>97.07.01</t>
  </si>
  <si>
    <t>97.8.20</t>
  </si>
  <si>
    <t>99.7.19</t>
  </si>
  <si>
    <t>99.9.30</t>
  </si>
  <si>
    <t>100.12.7</t>
  </si>
  <si>
    <t>100.12.14</t>
  </si>
  <si>
    <t>100.12.21</t>
  </si>
  <si>
    <t>101.6.28</t>
  </si>
  <si>
    <t>101.11.07</t>
  </si>
  <si>
    <t>101.12.21</t>
  </si>
  <si>
    <t>102.11.01</t>
  </si>
  <si>
    <t>102.11.21</t>
  </si>
  <si>
    <t>103.8.13</t>
  </si>
  <si>
    <t>103.9.9</t>
  </si>
  <si>
    <t>103.11.13</t>
  </si>
  <si>
    <t>104.10.07</t>
  </si>
  <si>
    <t>104.11.30</t>
  </si>
  <si>
    <t>105.09.29</t>
  </si>
  <si>
    <t>106.10.31</t>
  </si>
  <si>
    <t>106.11.13</t>
  </si>
  <si>
    <t>組</t>
  </si>
  <si>
    <t>靶場設備</t>
  </si>
  <si>
    <t>射擊裝備</t>
  </si>
  <si>
    <t>訓練設備</t>
  </si>
  <si>
    <t>雜項資產</t>
  </si>
  <si>
    <t>台</t>
  </si>
  <si>
    <t>枝</t>
  </si>
  <si>
    <t>式</t>
  </si>
  <si>
    <t>套</t>
  </si>
  <si>
    <t>個</t>
  </si>
  <si>
    <t>張</t>
  </si>
  <si>
    <t>組</t>
  </si>
  <si>
    <t>射擊裝備</t>
  </si>
  <si>
    <t>枝</t>
  </si>
  <si>
    <t>靶場設備</t>
  </si>
  <si>
    <t>套</t>
  </si>
  <si>
    <t>累計數</t>
  </si>
  <si>
    <t>團體負責人：</t>
  </si>
  <si>
    <t>祕書長：</t>
  </si>
  <si>
    <t>會計：</t>
  </si>
  <si>
    <t>製表：</t>
  </si>
  <si>
    <t>靶場改建已報廢</t>
  </si>
  <si>
    <t>國訓中心</t>
  </si>
  <si>
    <t>成功工商</t>
  </si>
  <si>
    <t>嘉義田寮靶場</t>
  </si>
  <si>
    <t>國立林口高中</t>
  </si>
  <si>
    <t>新竹縣成功國中</t>
  </si>
  <si>
    <t>桃園縣大崗國中</t>
  </si>
  <si>
    <t>桃園縣新明國中</t>
  </si>
  <si>
    <t>宜蘭四方林靶場</t>
  </si>
  <si>
    <t>桃園縣成功工商</t>
  </si>
  <si>
    <t>基層訓練站</t>
  </si>
  <si>
    <t>空氣手槍10枝</t>
  </si>
  <si>
    <t>107.11.29</t>
  </si>
  <si>
    <t>枝</t>
  </si>
  <si>
    <t>空氣手槍8枝</t>
  </si>
  <si>
    <t>空氣步槍10枝</t>
  </si>
  <si>
    <t>空氣步槍8枝</t>
  </si>
  <si>
    <t>25公尺手槍</t>
  </si>
  <si>
    <t>50公尺步槍</t>
  </si>
  <si>
    <t>基層訓練站</t>
  </si>
  <si>
    <t>中華民國射擊協會</t>
  </si>
  <si>
    <t>財產目錄(代管資產)</t>
  </si>
  <si>
    <t>射擊裝備</t>
  </si>
  <si>
    <t>空氣步槍</t>
  </si>
  <si>
    <t>108.11.28</t>
  </si>
  <si>
    <t>枝</t>
  </si>
  <si>
    <t>公西靶場槍彈庫房</t>
  </si>
  <si>
    <t>108年奧培採購案-資本門</t>
  </si>
  <si>
    <t>飛靶槍</t>
  </si>
  <si>
    <t>25米運動手槍</t>
  </si>
  <si>
    <t>空氣手槍</t>
  </si>
  <si>
    <t>靶場設備</t>
  </si>
  <si>
    <t>高階模擬器</t>
  </si>
  <si>
    <t>台</t>
  </si>
  <si>
    <t>訓練裝備</t>
  </si>
  <si>
    <t>震動按摩槍</t>
  </si>
  <si>
    <t>比賽射擊服裝</t>
  </si>
  <si>
    <t>套</t>
  </si>
  <si>
    <t>.22步槍底肩鉤</t>
  </si>
  <si>
    <t>個</t>
  </si>
  <si>
    <t>快拆瞄準器</t>
  </si>
  <si>
    <t>10公尺空氣手槍</t>
  </si>
  <si>
    <t>108.12.05</t>
  </si>
  <si>
    <t>108.12.05</t>
  </si>
  <si>
    <t>基層訓練站</t>
  </si>
  <si>
    <t>108年採購案-新設訓練站</t>
  </si>
  <si>
    <t>108年採購案-新設訓練站</t>
  </si>
  <si>
    <t>10公尺空氣步槍</t>
  </si>
  <si>
    <t>10M空氣槍靶機</t>
  </si>
  <si>
    <t>組</t>
  </si>
  <si>
    <t>公西靶場庫房</t>
  </si>
  <si>
    <t>109.10.27</t>
  </si>
  <si>
    <t>空氣步槍</t>
  </si>
  <si>
    <t>25M手槍</t>
  </si>
  <si>
    <t>50M步槍</t>
  </si>
  <si>
    <t>不定向飛靶槍</t>
  </si>
  <si>
    <t>定向飛靶槍</t>
  </si>
  <si>
    <t>109年具潛力-新設訓練站設備採購案</t>
  </si>
  <si>
    <r>
      <rPr>
        <sz val="16"/>
        <color indexed="8"/>
        <rFont val="標楷體"/>
        <family val="4"/>
      </rPr>
      <t>採購年度</t>
    </r>
  </si>
  <si>
    <r>
      <rPr>
        <sz val="16"/>
        <color indexed="8"/>
        <rFont val="標楷體"/>
        <family val="4"/>
      </rPr>
      <t>採購項目</t>
    </r>
  </si>
  <si>
    <r>
      <rPr>
        <sz val="16"/>
        <color indexed="8"/>
        <rFont val="標楷體"/>
        <family val="4"/>
      </rPr>
      <t>使用年限</t>
    </r>
  </si>
  <si>
    <r>
      <rPr>
        <sz val="16"/>
        <color indexed="8"/>
        <rFont val="標楷體"/>
        <family val="4"/>
      </rPr>
      <t>空調設備</t>
    </r>
  </si>
  <si>
    <r>
      <rPr>
        <sz val="16"/>
        <color indexed="8"/>
        <rFont val="標楷體"/>
        <family val="4"/>
      </rPr>
      <t>置物櫃</t>
    </r>
  </si>
  <si>
    <r>
      <t>25</t>
    </r>
    <r>
      <rPr>
        <sz val="14"/>
        <color indexed="8"/>
        <rFont val="標楷體"/>
        <family val="4"/>
      </rPr>
      <t>公尺手槍</t>
    </r>
  </si>
  <si>
    <r>
      <rPr>
        <sz val="16"/>
        <color indexed="8"/>
        <rFont val="標楷體"/>
        <family val="4"/>
      </rPr>
      <t>年度</t>
    </r>
  </si>
  <si>
    <r>
      <rPr>
        <sz val="16"/>
        <color indexed="8"/>
        <rFont val="標楷體"/>
        <family val="4"/>
      </rPr>
      <t>序號</t>
    </r>
  </si>
  <si>
    <r>
      <rPr>
        <sz val="16"/>
        <color indexed="8"/>
        <rFont val="標楷體"/>
        <family val="4"/>
      </rPr>
      <t>殘值</t>
    </r>
  </si>
  <si>
    <r>
      <t>50</t>
    </r>
    <r>
      <rPr>
        <sz val="14"/>
        <color indexed="8"/>
        <rFont val="標楷體"/>
        <family val="4"/>
      </rPr>
      <t>公尺步槍</t>
    </r>
  </si>
  <si>
    <r>
      <rPr>
        <sz val="16"/>
        <color indexed="8"/>
        <rFont val="標楷體"/>
        <family val="4"/>
      </rPr>
      <t>採購金額</t>
    </r>
  </si>
  <si>
    <r>
      <rPr>
        <sz val="16"/>
        <color indexed="8"/>
        <rFont val="標楷體"/>
        <family val="4"/>
      </rPr>
      <t>合計</t>
    </r>
  </si>
  <si>
    <r>
      <t>25</t>
    </r>
    <r>
      <rPr>
        <sz val="16"/>
        <color indexed="8"/>
        <rFont val="標楷體"/>
        <family val="4"/>
      </rPr>
      <t>公尺靶機</t>
    </r>
    <r>
      <rPr>
        <sz val="16"/>
        <color indexed="8"/>
        <rFont val="Times New Roman"/>
        <family val="1"/>
      </rPr>
      <t xml:space="preserve">4 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</si>
  <si>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泥盤拋發機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</si>
  <si>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定向及不定向飛靶計分器</t>
    </r>
    <r>
      <rPr>
        <sz val="16"/>
        <color indexed="8"/>
        <rFont val="Times New Roman"/>
        <family val="1"/>
      </rPr>
      <t xml:space="preserve">2 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</si>
  <si>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雙不定向飛靶計分器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</si>
  <si>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十公尺手步槍電子靶機</t>
    </r>
    <r>
      <rPr>
        <sz val="16"/>
        <color indexed="8"/>
        <rFont val="Times New Roman"/>
        <family val="1"/>
      </rPr>
      <t xml:space="preserve">1 </t>
    </r>
    <r>
      <rPr>
        <sz val="16"/>
        <color indexed="8"/>
        <rFont val="標楷體"/>
        <family val="4"/>
      </rPr>
      <t>式</t>
    </r>
  </si>
  <si>
    <r>
      <rPr>
        <sz val="16"/>
        <color indexed="8"/>
        <rFont val="標楷體"/>
        <family val="4"/>
      </rPr>
      <t>定向飛靶泥盤拋射機</t>
    </r>
    <r>
      <rPr>
        <sz val="16"/>
        <color indexed="8"/>
        <rFont val="Times New Roman"/>
        <family val="1"/>
      </rPr>
      <t xml:space="preserve">1 </t>
    </r>
    <r>
      <rPr>
        <sz val="16"/>
        <color indexed="8"/>
        <rFont val="標楷體"/>
        <family val="4"/>
      </rPr>
      <t>式</t>
    </r>
  </si>
  <si>
    <r>
      <rPr>
        <sz val="16"/>
        <color indexed="8"/>
        <rFont val="標楷體"/>
        <family val="4"/>
      </rPr>
      <t>雙不定向飛靶泥盤拋發機</t>
    </r>
    <r>
      <rPr>
        <sz val="16"/>
        <color indexed="8"/>
        <rFont val="Times New Roman"/>
        <family val="1"/>
      </rPr>
      <t xml:space="preserve">1 </t>
    </r>
    <r>
      <rPr>
        <sz val="16"/>
        <color indexed="8"/>
        <rFont val="標楷體"/>
        <family val="4"/>
      </rPr>
      <t>式</t>
    </r>
  </si>
  <si>
    <r>
      <rPr>
        <sz val="16"/>
        <color indexed="8"/>
        <rFont val="標楷體"/>
        <family val="4"/>
      </rPr>
      <t>自由手槍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</si>
  <si>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</si>
  <si>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</si>
  <si>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枝</t>
    </r>
  </si>
  <si>
    <r>
      <t>0.22</t>
    </r>
    <r>
      <rPr>
        <sz val="16"/>
        <color indexed="8"/>
        <rFont val="標楷體"/>
        <family val="4"/>
      </rPr>
      <t>手槍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</si>
  <si>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</si>
  <si>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</si>
  <si>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</si>
  <si>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</si>
  <si>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電腦跑步機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</si>
  <si>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機能式腳踏車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</si>
  <si>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肩部推舉訓練機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</si>
  <si>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高拉蝴蝶訓練機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</si>
  <si>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低拉划船訓練機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</si>
  <si>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無線式心跳感應監測器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標楷體"/>
        <family val="4"/>
      </rPr>
      <t>個</t>
    </r>
  </si>
  <si>
    <r>
      <rPr>
        <sz val="16"/>
        <color indexed="8"/>
        <rFont val="標楷體"/>
        <family val="4"/>
      </rPr>
      <t>電腦訓練模擬器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套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</si>
  <si>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18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</si>
  <si>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18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</si>
  <si>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40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</si>
  <si>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高壓氣瓶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</si>
  <si>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14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</si>
  <si>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</si>
  <si>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24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</si>
  <si>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高壓氣瓶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</si>
  <si>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枝</t>
    </r>
  </si>
  <si>
    <r>
      <t>0.22</t>
    </r>
    <r>
      <rPr>
        <sz val="16"/>
        <color indexed="8"/>
        <rFont val="標楷體"/>
        <family val="4"/>
      </rPr>
      <t>手槍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</si>
  <si>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6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</si>
  <si>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5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</si>
  <si>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飛靶槍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</si>
  <si>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</si>
  <si>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</si>
  <si>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射擊鞋測量器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</si>
  <si>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監視器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式</t>
    </r>
    <r>
      <rPr>
        <sz val="16"/>
        <color indexed="8"/>
        <rFont val="Times New Roman"/>
        <family val="1"/>
      </rPr>
      <t>(</t>
    </r>
    <r>
      <rPr>
        <sz val="16"/>
        <color indexed="8"/>
        <rFont val="標楷體"/>
        <family val="4"/>
      </rPr>
      <t>主機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台鏡頭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具</t>
    </r>
    <r>
      <rPr>
        <sz val="16"/>
        <color indexed="8"/>
        <rFont val="Times New Roman"/>
        <family val="1"/>
      </rPr>
      <t>)</t>
    </r>
  </si>
  <si>
    <r>
      <rPr>
        <sz val="16"/>
        <color indexed="8"/>
        <rFont val="標楷體"/>
        <family val="4"/>
      </rPr>
      <t>除濕機</t>
    </r>
    <r>
      <rPr>
        <sz val="16"/>
        <color indexed="8"/>
        <rFont val="Times New Roman"/>
        <family val="1"/>
      </rPr>
      <t>28</t>
    </r>
    <r>
      <rPr>
        <sz val="16"/>
        <color indexed="8"/>
        <rFont val="標楷體"/>
        <family val="4"/>
      </rPr>
      <t>公升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</si>
  <si>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靶台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式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張</t>
    </r>
  </si>
  <si>
    <r>
      <rPr>
        <sz val="16"/>
        <color indexed="8"/>
        <rFont val="標楷體"/>
        <family val="4"/>
      </rPr>
      <t>空調系統</t>
    </r>
    <r>
      <rPr>
        <sz val="16"/>
        <color indexed="8"/>
        <rFont val="Times New Roman"/>
        <family val="1"/>
      </rPr>
      <t>2.4</t>
    </r>
    <r>
      <rPr>
        <sz val="16"/>
        <color indexed="8"/>
        <rFont val="標楷體"/>
        <family val="4"/>
      </rPr>
      <t>噸</t>
    </r>
    <r>
      <rPr>
        <sz val="16"/>
        <color indexed="8"/>
        <rFont val="Times New Roman"/>
        <family val="1"/>
      </rPr>
      <t>2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</si>
  <si>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</si>
  <si>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空氣壓縮機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</si>
  <si>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讀靶機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</si>
  <si>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t>10m</t>
    </r>
    <r>
      <rPr>
        <sz val="16"/>
        <color indexed="8"/>
        <rFont val="標楷體"/>
        <family val="4"/>
      </rPr>
      <t>電子靶機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組</t>
    </r>
  </si>
  <si>
    <r>
      <t>10m</t>
    </r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18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</si>
  <si>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4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</si>
  <si>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21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</si>
  <si>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不定向飛靶機</t>
    </r>
    <r>
      <rPr>
        <sz val="16"/>
        <color indexed="8"/>
        <rFont val="Times New Roman"/>
        <family val="1"/>
      </rPr>
      <t>15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</si>
  <si>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射擊衣專用厚度測量器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</si>
  <si>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33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</si>
  <si>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</si>
  <si>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</si>
  <si>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桌上型紅外線感應專用測速器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台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</si>
  <si>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10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</si>
  <si>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12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</si>
  <si>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27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</si>
  <si>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20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</si>
  <si>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53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</si>
  <si>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空氣手槍</t>
    </r>
    <r>
      <rPr>
        <sz val="16"/>
        <color indexed="8"/>
        <rFont val="Times New Roman"/>
        <family val="1"/>
      </rPr>
      <t>9</t>
    </r>
    <r>
      <rPr>
        <sz val="16"/>
        <color indexed="8"/>
        <rFont val="標楷體"/>
        <family val="4"/>
      </rPr>
      <t>枝</t>
    </r>
  </si>
  <si>
    <r>
      <t>25</t>
    </r>
    <r>
      <rPr>
        <sz val="16"/>
        <color indexed="8"/>
        <rFont val="標楷體"/>
        <family val="4"/>
      </rPr>
      <t>公尺手槍</t>
    </r>
    <r>
      <rPr>
        <sz val="16"/>
        <color indexed="8"/>
        <rFont val="Times New Roman"/>
        <family val="1"/>
      </rPr>
      <t>3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</si>
  <si>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44</t>
    </r>
    <r>
      <rPr>
        <sz val="16"/>
        <color indexed="8"/>
        <rFont val="標楷體"/>
        <family val="4"/>
      </rPr>
      <t>組</t>
    </r>
  </si>
  <si>
    <r>
      <t>50M</t>
    </r>
    <r>
      <rPr>
        <sz val="16"/>
        <color indexed="8"/>
        <rFont val="標楷體"/>
        <family val="4"/>
      </rPr>
      <t>自由手槍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</si>
  <si>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空氣槍靶機</t>
    </r>
    <r>
      <rPr>
        <sz val="16"/>
        <color indexed="8"/>
        <rFont val="Times New Roman"/>
        <family val="1"/>
      </rPr>
      <t>30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</si>
  <si>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空氣步槍</t>
    </r>
    <r>
      <rPr>
        <sz val="16"/>
        <color indexed="8"/>
        <rFont val="Times New Roman"/>
        <family val="1"/>
      </rPr>
      <t>8</t>
    </r>
    <r>
      <rPr>
        <sz val="16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</si>
  <si>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空氣步槍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</si>
  <si>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空氣手槍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</si>
  <si>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高階模擬器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台</t>
    </r>
  </si>
  <si>
    <r>
      <rPr>
        <sz val="14"/>
        <color indexed="8"/>
        <rFont val="標楷體"/>
        <family val="4"/>
      </rPr>
      <t>比賽射擊服裝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套</t>
    </r>
  </si>
  <si>
    <r>
      <t>.22</t>
    </r>
    <r>
      <rPr>
        <sz val="14"/>
        <color indexed="8"/>
        <rFont val="標楷體"/>
        <family val="4"/>
      </rPr>
      <t>步槍底肩鉤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個</t>
    </r>
  </si>
  <si>
    <r>
      <t>10</t>
    </r>
    <r>
      <rPr>
        <sz val="14"/>
        <color indexed="8"/>
        <rFont val="標楷體"/>
        <family val="4"/>
      </rPr>
      <t>公尺空氣手槍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枝</t>
    </r>
  </si>
  <si>
    <r>
      <t>10</t>
    </r>
    <r>
      <rPr>
        <sz val="14"/>
        <color indexed="8"/>
        <rFont val="標楷體"/>
        <family val="4"/>
      </rPr>
      <t>公尺空氣步槍</t>
    </r>
    <r>
      <rPr>
        <sz val="14"/>
        <color indexed="8"/>
        <rFont val="Times New Roman"/>
        <family val="1"/>
      </rPr>
      <t>6</t>
    </r>
    <r>
      <rPr>
        <sz val="14"/>
        <color indexed="8"/>
        <rFont val="標楷體"/>
        <family val="4"/>
      </rPr>
      <t>枝</t>
    </r>
  </si>
  <si>
    <r>
      <t>50</t>
    </r>
    <r>
      <rPr>
        <sz val="14"/>
        <color indexed="8"/>
        <rFont val="標楷體"/>
        <family val="4"/>
      </rPr>
      <t>公尺步槍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枝</t>
    </r>
  </si>
  <si>
    <r>
      <t>25</t>
    </r>
    <r>
      <rPr>
        <sz val="14"/>
        <color indexed="8"/>
        <rFont val="標楷體"/>
        <family val="4"/>
      </rPr>
      <t>公尺手槍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枝</t>
    </r>
  </si>
  <si>
    <r>
      <rPr>
        <sz val="16"/>
        <color indexed="8"/>
        <rFont val="標楷體"/>
        <family val="4"/>
      </rPr>
      <t>冷氣機</t>
    </r>
    <r>
      <rPr>
        <sz val="16"/>
        <color indexed="8"/>
        <rFont val="Times New Roman"/>
        <family val="1"/>
      </rPr>
      <t>28400BTU 4</t>
    </r>
    <r>
      <rPr>
        <sz val="16"/>
        <color indexed="8"/>
        <rFont val="標楷體"/>
        <family val="4"/>
      </rPr>
      <t>組</t>
    </r>
  </si>
  <si>
    <r>
      <rPr>
        <sz val="16"/>
        <color indexed="8"/>
        <rFont val="標楷體"/>
        <family val="4"/>
      </rPr>
      <t>高階模擬訓練器</t>
    </r>
    <r>
      <rPr>
        <sz val="16"/>
        <color indexed="8"/>
        <rFont val="Times New Roman"/>
        <family val="1"/>
      </rPr>
      <t>SCATT</t>
    </r>
    <r>
      <rPr>
        <sz val="16"/>
        <color indexed="8"/>
        <rFont val="標楷體"/>
        <family val="4"/>
      </rPr>
      <t>無線版</t>
    </r>
  </si>
  <si>
    <r>
      <rPr>
        <sz val="16"/>
        <color indexed="8"/>
        <rFont val="標楷體"/>
        <family val="4"/>
      </rPr>
      <t>高階模擬訓練器</t>
    </r>
    <r>
      <rPr>
        <sz val="16"/>
        <color indexed="8"/>
        <rFont val="Times New Roman"/>
        <family val="1"/>
      </rPr>
      <t>SCATT</t>
    </r>
    <r>
      <rPr>
        <sz val="16"/>
        <color indexed="8"/>
        <rFont val="標楷體"/>
        <family val="4"/>
      </rPr>
      <t>可實彈射擊版</t>
    </r>
  </si>
  <si>
    <r>
      <rPr>
        <sz val="14"/>
        <color indexed="8"/>
        <rFont val="標楷體"/>
        <family val="4"/>
      </rPr>
      <t>空氣手槍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</si>
  <si>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空氣手槍</t>
    </r>
    <r>
      <rPr>
        <sz val="14"/>
        <color indexed="8"/>
        <rFont val="Times New Roman"/>
        <family val="1"/>
      </rPr>
      <t>8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</si>
  <si>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空氣步槍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</si>
  <si>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空氣步槍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</si>
  <si>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飛靶槍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</si>
  <si>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飛靶槍</t>
    </r>
    <r>
      <rPr>
        <sz val="14"/>
        <color indexed="8"/>
        <rFont val="Times New Roman"/>
        <family val="1"/>
      </rPr>
      <t>5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</si>
  <si>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飛靶槍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枝</t>
    </r>
  </si>
  <si>
    <r>
      <t>25</t>
    </r>
    <r>
      <rPr>
        <sz val="14"/>
        <color indexed="8"/>
        <rFont val="標楷體"/>
        <family val="4"/>
      </rPr>
      <t>米運動手槍</t>
    </r>
    <r>
      <rPr>
        <sz val="14"/>
        <color indexed="8"/>
        <rFont val="Times New Roman"/>
        <family val="1"/>
      </rPr>
      <t>2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</si>
  <si>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震動按摩槍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標楷體"/>
        <family val="4"/>
      </rPr>
      <t>枝</t>
    </r>
  </si>
  <si>
    <r>
      <rPr>
        <sz val="14"/>
        <color indexed="8"/>
        <rFont val="標楷體"/>
        <family val="4"/>
      </rPr>
      <t>快拆瞄準器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標楷體"/>
        <family val="4"/>
      </rPr>
      <t>個</t>
    </r>
  </si>
  <si>
    <r>
      <t>10</t>
    </r>
    <r>
      <rPr>
        <sz val="14"/>
        <color indexed="8"/>
        <rFont val="標楷體"/>
        <family val="4"/>
      </rPr>
      <t>公尺空氣手槍</t>
    </r>
    <r>
      <rPr>
        <sz val="14"/>
        <color indexed="8"/>
        <rFont val="Times New Roman"/>
        <family val="1"/>
      </rPr>
      <t>4</t>
    </r>
    <r>
      <rPr>
        <sz val="14"/>
        <color indexed="8"/>
        <rFont val="標楷體"/>
        <family val="4"/>
      </rPr>
      <t>枝</t>
    </r>
  </si>
  <si>
    <r>
      <t>10</t>
    </r>
    <r>
      <rPr>
        <sz val="14"/>
        <color indexed="8"/>
        <rFont val="標楷體"/>
        <family val="4"/>
      </rPr>
      <t>公尺空氣步槍</t>
    </r>
    <r>
      <rPr>
        <sz val="14"/>
        <color indexed="8"/>
        <rFont val="Times New Roman"/>
        <family val="1"/>
      </rPr>
      <t>10</t>
    </r>
    <r>
      <rPr>
        <sz val="14"/>
        <color indexed="8"/>
        <rFont val="標楷體"/>
        <family val="4"/>
      </rPr>
      <t>枝</t>
    </r>
  </si>
  <si>
    <r>
      <t>10M</t>
    </r>
    <r>
      <rPr>
        <sz val="14"/>
        <color indexed="8"/>
        <rFont val="標楷體"/>
        <family val="4"/>
      </rPr>
      <t>空氣槍靶機</t>
    </r>
    <r>
      <rPr>
        <sz val="14"/>
        <color indexed="8"/>
        <rFont val="Times New Roman"/>
        <family val="1"/>
      </rPr>
      <t>20</t>
    </r>
    <r>
      <rPr>
        <sz val="14"/>
        <color indexed="8"/>
        <rFont val="標楷體"/>
        <family val="4"/>
      </rPr>
      <t>組</t>
    </r>
  </si>
  <si>
    <t>步槍扳機壓力檢測儀</t>
  </si>
  <si>
    <t>步槍扳機壓力檢測儀</t>
  </si>
  <si>
    <t>瞄準器</t>
  </si>
  <si>
    <t>瞄準器</t>
  </si>
  <si>
    <t>可調進光瞄準器</t>
  </si>
  <si>
    <t>可調進光瞄準器</t>
  </si>
  <si>
    <t>瞄準器循環</t>
  </si>
  <si>
    <t>瞄準器循環</t>
  </si>
  <si>
    <t>步槍氣瓶</t>
  </si>
  <si>
    <t>步槍氣瓶</t>
  </si>
  <si>
    <t>25米運動步槍</t>
  </si>
  <si>
    <t>25米運動步槍</t>
  </si>
  <si>
    <t>槍箱</t>
  </si>
  <si>
    <t>槍箱</t>
  </si>
  <si>
    <t>裝備運動行李箱</t>
  </si>
  <si>
    <t>裝備運動行李箱</t>
  </si>
  <si>
    <t>射擊模擬器</t>
  </si>
  <si>
    <t>射擊模擬器</t>
  </si>
  <si>
    <t>模擬器專用平板電腦</t>
  </si>
  <si>
    <t>模擬器專用平板電腦</t>
  </si>
  <si>
    <t>109.10.26</t>
  </si>
  <si>
    <t>只</t>
  </si>
  <si>
    <t>台</t>
  </si>
  <si>
    <t>109年奧培隊-槍枝設備採購案</t>
  </si>
  <si>
    <t>中華民國109年12月31日止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</si>
</sst>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3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1"/>
      <name val="標楷體"/>
      <family val="4"/>
    </font>
    <font>
      <sz val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1"/>
      <color indexed="8"/>
      <name val="標楷體"/>
      <family val="4"/>
    </font>
    <font>
      <sz val="12"/>
      <color indexed="10"/>
      <name val="標楷體"/>
      <family val="4"/>
    </font>
    <font>
      <sz val="20"/>
      <color indexed="8"/>
      <name val="標楷體"/>
      <family val="4"/>
    </font>
    <font>
      <sz val="18"/>
      <color indexed="8"/>
      <name val="標楷體"/>
      <family val="4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4"/>
      <color theme="1"/>
      <name val="標楷體"/>
      <family val="4"/>
    </font>
    <font>
      <sz val="16"/>
      <color theme="1"/>
      <name val="標楷體"/>
      <family val="4"/>
    </font>
    <font>
      <sz val="11"/>
      <color theme="1"/>
      <name val="標楷體"/>
      <family val="4"/>
    </font>
    <font>
      <sz val="12"/>
      <color rgb="FFFF0000"/>
      <name val="標楷體"/>
      <family val="4"/>
    </font>
    <font>
      <sz val="16"/>
      <color theme="1"/>
      <name val="Times New Roman"/>
      <family val="1"/>
    </font>
    <font>
      <sz val="14"/>
      <color theme="1"/>
      <name val="Times New Roman"/>
      <family val="1"/>
    </font>
    <font>
      <sz val="20"/>
      <color theme="1"/>
      <name val="標楷體"/>
      <family val="4"/>
    </font>
    <font>
      <sz val="18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1">
    <xf numFmtId="0" fontId="0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176" fontId="55" fillId="0" borderId="10" xfId="0" applyNumberFormat="1" applyFont="1" applyBorder="1" applyAlignment="1">
      <alignment horizontal="right" vertical="center" wrapText="1"/>
    </xf>
    <xf numFmtId="176" fontId="55" fillId="0" borderId="10" xfId="0" applyNumberFormat="1" applyFont="1" applyBorder="1" applyAlignment="1">
      <alignment vertical="center"/>
    </xf>
    <xf numFmtId="0" fontId="55" fillId="0" borderId="0" xfId="0" applyFont="1" applyAlignment="1">
      <alignment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176" fontId="56" fillId="0" borderId="1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4" fillId="0" borderId="0" xfId="0" applyFont="1" applyAlignment="1">
      <alignment vertical="center" wrapText="1"/>
    </xf>
    <xf numFmtId="176" fontId="56" fillId="0" borderId="11" xfId="0" applyNumberFormat="1" applyFont="1" applyBorder="1" applyAlignment="1">
      <alignment vertical="center"/>
    </xf>
    <xf numFmtId="0" fontId="54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center" wrapText="1"/>
    </xf>
    <xf numFmtId="0" fontId="57" fillId="0" borderId="13" xfId="0" applyFont="1" applyBorder="1" applyAlignment="1">
      <alignment horizontal="left" vertical="center" wrapText="1"/>
    </xf>
    <xf numFmtId="0" fontId="57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176" fontId="55" fillId="0" borderId="10" xfId="0" applyNumberFormat="1" applyFont="1" applyBorder="1" applyAlignment="1">
      <alignment horizontal="center" vertical="center"/>
    </xf>
    <xf numFmtId="176" fontId="54" fillId="0" borderId="0" xfId="0" applyNumberFormat="1" applyFont="1" applyAlignment="1">
      <alignment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 wrapText="1"/>
    </xf>
    <xf numFmtId="176" fontId="3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vertical="center"/>
    </xf>
    <xf numFmtId="176" fontId="4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76" fontId="59" fillId="0" borderId="10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justify" vertical="center" wrapText="1"/>
    </xf>
    <xf numFmtId="176" fontId="59" fillId="0" borderId="10" xfId="0" applyNumberFormat="1" applyFont="1" applyBorder="1" applyAlignment="1">
      <alignment horizontal="right" vertical="center" wrapText="1"/>
    </xf>
    <xf numFmtId="176" fontId="59" fillId="0" borderId="10" xfId="0" applyNumberFormat="1" applyFont="1" applyBorder="1" applyAlignment="1">
      <alignment vertical="center"/>
    </xf>
    <xf numFmtId="0" fontId="5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vertical="center"/>
    </xf>
    <xf numFmtId="176" fontId="60" fillId="0" borderId="10" xfId="0" applyNumberFormat="1" applyFont="1" applyBorder="1" applyAlignment="1">
      <alignment horizontal="right" vertical="center" wrapText="1"/>
    </xf>
    <xf numFmtId="0" fontId="60" fillId="0" borderId="0" xfId="0" applyFont="1" applyAlignment="1">
      <alignment vertical="center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9" fillId="0" borderId="10" xfId="0" applyFont="1" applyFill="1" applyBorder="1" applyAlignment="1">
      <alignment horizontal="justify" vertical="center" wrapText="1"/>
    </xf>
    <xf numFmtId="3" fontId="59" fillId="0" borderId="10" xfId="0" applyNumberFormat="1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176" fontId="59" fillId="0" borderId="0" xfId="0" applyNumberFormat="1" applyFont="1" applyAlignment="1">
      <alignment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151</xdr:row>
      <xdr:rowOff>152400</xdr:rowOff>
    </xdr:from>
    <xdr:to>
      <xdr:col>5</xdr:col>
      <xdr:colOff>342900</xdr:colOff>
      <xdr:row>154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49672875"/>
          <a:ext cx="1038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704850</xdr:colOff>
      <xdr:row>151</xdr:row>
      <xdr:rowOff>161925</xdr:rowOff>
    </xdr:from>
    <xdr:to>
      <xdr:col>2</xdr:col>
      <xdr:colOff>866775</xdr:colOff>
      <xdr:row>154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49682400"/>
          <a:ext cx="1047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1162050</xdr:colOff>
      <xdr:row>151</xdr:row>
      <xdr:rowOff>152400</xdr:rowOff>
    </xdr:from>
    <xdr:to>
      <xdr:col>10</xdr:col>
      <xdr:colOff>1114425</xdr:colOff>
      <xdr:row>154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48825" y="4967287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151</xdr:row>
      <xdr:rowOff>171450</xdr:rowOff>
    </xdr:from>
    <xdr:to>
      <xdr:col>8</xdr:col>
      <xdr:colOff>9525</xdr:colOff>
      <xdr:row>154</xdr:row>
      <xdr:rowOff>133350</xdr:rowOff>
    </xdr:to>
    <xdr:pic>
      <xdr:nvPicPr>
        <xdr:cNvPr id="4" name="圖片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0" y="49691925"/>
          <a:ext cx="10191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7"/>
  <sheetViews>
    <sheetView zoomScalePageLayoutView="0" workbookViewId="0" topLeftCell="A116">
      <selection activeCell="S151" sqref="S151"/>
    </sheetView>
  </sheetViews>
  <sheetFormatPr defaultColWidth="9.00390625" defaultRowHeight="15.75"/>
  <cols>
    <col min="1" max="1" width="9.00390625" style="57" customWidth="1"/>
    <col min="2" max="2" width="14.50390625" style="57" bestFit="1" customWidth="1"/>
    <col min="3" max="3" width="24.875" style="57" customWidth="1"/>
    <col min="4" max="4" width="19.625" style="58" customWidth="1"/>
    <col min="5" max="5" width="16.625" style="59" customWidth="1"/>
    <col min="6" max="6" width="18.125" style="58" customWidth="1"/>
    <col min="7" max="16384" width="9.00390625" style="13" customWidth="1"/>
  </cols>
  <sheetData>
    <row r="1" spans="1:6" s="4" customFormat="1" ht="21">
      <c r="A1" s="43" t="s">
        <v>203</v>
      </c>
      <c r="B1" s="43" t="s">
        <v>196</v>
      </c>
      <c r="C1" s="43" t="s">
        <v>197</v>
      </c>
      <c r="D1" s="44" t="s">
        <v>206</v>
      </c>
      <c r="E1" s="43" t="s">
        <v>198</v>
      </c>
      <c r="F1" s="44" t="s">
        <v>204</v>
      </c>
    </row>
    <row r="2" spans="1:6" ht="21">
      <c r="A2" s="45">
        <v>1</v>
      </c>
      <c r="B2" s="45">
        <v>91</v>
      </c>
      <c r="C2" s="46" t="s">
        <v>208</v>
      </c>
      <c r="D2" s="47">
        <v>850000</v>
      </c>
      <c r="E2" s="43">
        <v>10</v>
      </c>
      <c r="F2" s="48">
        <f aca="true" t="shared" si="0" ref="F2:F65">IF((106-B2)&gt;=10,0,D2/E2*(B2+10-106))</f>
        <v>0</v>
      </c>
    </row>
    <row r="3" spans="1:6" ht="21">
      <c r="A3" s="45">
        <v>2</v>
      </c>
      <c r="B3" s="45">
        <v>91</v>
      </c>
      <c r="C3" s="46" t="s">
        <v>209</v>
      </c>
      <c r="D3" s="47">
        <v>480000</v>
      </c>
      <c r="E3" s="43">
        <v>10</v>
      </c>
      <c r="F3" s="48">
        <f t="shared" si="0"/>
        <v>0</v>
      </c>
    </row>
    <row r="4" spans="1:6" ht="42">
      <c r="A4" s="45">
        <v>3</v>
      </c>
      <c r="B4" s="45">
        <v>92</v>
      </c>
      <c r="C4" s="46" t="s">
        <v>210</v>
      </c>
      <c r="D4" s="47">
        <v>1200000</v>
      </c>
      <c r="E4" s="43">
        <v>10</v>
      </c>
      <c r="F4" s="48">
        <f t="shared" si="0"/>
        <v>0</v>
      </c>
    </row>
    <row r="5" spans="1:6" ht="42">
      <c r="A5" s="45">
        <v>4</v>
      </c>
      <c r="B5" s="45">
        <v>92</v>
      </c>
      <c r="C5" s="46" t="s">
        <v>211</v>
      </c>
      <c r="D5" s="47">
        <v>720000</v>
      </c>
      <c r="E5" s="43">
        <v>10</v>
      </c>
      <c r="F5" s="48">
        <f t="shared" si="0"/>
        <v>0</v>
      </c>
    </row>
    <row r="6" spans="1:6" ht="42">
      <c r="A6" s="45">
        <v>5</v>
      </c>
      <c r="B6" s="45">
        <v>92</v>
      </c>
      <c r="C6" s="46" t="s">
        <v>212</v>
      </c>
      <c r="D6" s="47">
        <v>2675000</v>
      </c>
      <c r="E6" s="43">
        <v>10</v>
      </c>
      <c r="F6" s="48">
        <f t="shared" si="0"/>
        <v>0</v>
      </c>
    </row>
    <row r="7" spans="1:6" ht="42">
      <c r="A7" s="45">
        <v>6</v>
      </c>
      <c r="B7" s="45">
        <v>92</v>
      </c>
      <c r="C7" s="46" t="s">
        <v>213</v>
      </c>
      <c r="D7" s="47">
        <v>603000</v>
      </c>
      <c r="E7" s="43">
        <v>10</v>
      </c>
      <c r="F7" s="48">
        <f t="shared" si="0"/>
        <v>0</v>
      </c>
    </row>
    <row r="8" spans="1:6" ht="42">
      <c r="A8" s="45">
        <v>7</v>
      </c>
      <c r="B8" s="45">
        <v>92</v>
      </c>
      <c r="C8" s="46" t="s">
        <v>214</v>
      </c>
      <c r="D8" s="47">
        <v>945000</v>
      </c>
      <c r="E8" s="43">
        <v>10</v>
      </c>
      <c r="F8" s="48">
        <f t="shared" si="0"/>
        <v>0</v>
      </c>
    </row>
    <row r="9" spans="1:6" ht="21">
      <c r="A9" s="45">
        <v>8</v>
      </c>
      <c r="B9" s="45">
        <v>92</v>
      </c>
      <c r="C9" s="46" t="s">
        <v>215</v>
      </c>
      <c r="D9" s="47">
        <v>70000</v>
      </c>
      <c r="E9" s="43">
        <v>10</v>
      </c>
      <c r="F9" s="48">
        <f t="shared" si="0"/>
        <v>0</v>
      </c>
    </row>
    <row r="10" spans="1:6" ht="21">
      <c r="A10" s="45">
        <v>9</v>
      </c>
      <c r="B10" s="45">
        <v>92</v>
      </c>
      <c r="C10" s="46" t="s">
        <v>216</v>
      </c>
      <c r="D10" s="47">
        <v>57000</v>
      </c>
      <c r="E10" s="43">
        <v>10</v>
      </c>
      <c r="F10" s="48">
        <f t="shared" si="0"/>
        <v>0</v>
      </c>
    </row>
    <row r="11" spans="1:6" ht="21">
      <c r="A11" s="45">
        <v>10</v>
      </c>
      <c r="B11" s="45">
        <v>93</v>
      </c>
      <c r="C11" s="46" t="s">
        <v>217</v>
      </c>
      <c r="D11" s="47">
        <v>174000</v>
      </c>
      <c r="E11" s="43">
        <v>10</v>
      </c>
      <c r="F11" s="48">
        <f t="shared" si="0"/>
        <v>0</v>
      </c>
    </row>
    <row r="12" spans="1:6" ht="21">
      <c r="A12" s="45">
        <v>11</v>
      </c>
      <c r="B12" s="45">
        <v>93</v>
      </c>
      <c r="C12" s="46" t="s">
        <v>218</v>
      </c>
      <c r="D12" s="47">
        <v>208000</v>
      </c>
      <c r="E12" s="43">
        <v>10</v>
      </c>
      <c r="F12" s="48">
        <f t="shared" si="0"/>
        <v>0</v>
      </c>
    </row>
    <row r="13" spans="1:6" ht="21">
      <c r="A13" s="45">
        <v>12</v>
      </c>
      <c r="B13" s="45">
        <v>94</v>
      </c>
      <c r="C13" s="46" t="s">
        <v>219</v>
      </c>
      <c r="D13" s="47">
        <v>197850</v>
      </c>
      <c r="E13" s="43">
        <v>10</v>
      </c>
      <c r="F13" s="48">
        <f t="shared" si="0"/>
        <v>0</v>
      </c>
    </row>
    <row r="14" spans="1:6" ht="21">
      <c r="A14" s="45">
        <v>13</v>
      </c>
      <c r="B14" s="45">
        <v>94</v>
      </c>
      <c r="C14" s="46" t="s">
        <v>220</v>
      </c>
      <c r="D14" s="47">
        <v>357600</v>
      </c>
      <c r="E14" s="43">
        <v>10</v>
      </c>
      <c r="F14" s="48">
        <f t="shared" si="0"/>
        <v>0</v>
      </c>
    </row>
    <row r="15" spans="1:6" ht="21">
      <c r="A15" s="45">
        <v>14</v>
      </c>
      <c r="B15" s="45">
        <v>94</v>
      </c>
      <c r="C15" s="46" t="s">
        <v>221</v>
      </c>
      <c r="D15" s="47">
        <v>363000</v>
      </c>
      <c r="E15" s="43">
        <v>10</v>
      </c>
      <c r="F15" s="48">
        <f t="shared" si="0"/>
        <v>0</v>
      </c>
    </row>
    <row r="16" spans="1:6" ht="21">
      <c r="A16" s="45">
        <v>15</v>
      </c>
      <c r="B16" s="45">
        <v>94</v>
      </c>
      <c r="C16" s="46" t="s">
        <v>222</v>
      </c>
      <c r="D16" s="47">
        <v>600000</v>
      </c>
      <c r="E16" s="43">
        <v>10</v>
      </c>
      <c r="F16" s="48">
        <f t="shared" si="0"/>
        <v>0</v>
      </c>
    </row>
    <row r="17" spans="1:6" ht="21">
      <c r="A17" s="45">
        <v>16</v>
      </c>
      <c r="B17" s="45">
        <v>94</v>
      </c>
      <c r="C17" s="46" t="s">
        <v>223</v>
      </c>
      <c r="D17" s="47">
        <v>621000</v>
      </c>
      <c r="E17" s="43">
        <v>10</v>
      </c>
      <c r="F17" s="48">
        <f t="shared" si="0"/>
        <v>0</v>
      </c>
    </row>
    <row r="18" spans="1:6" ht="21">
      <c r="A18" s="45">
        <v>17</v>
      </c>
      <c r="B18" s="45">
        <v>95</v>
      </c>
      <c r="C18" s="46" t="s">
        <v>224</v>
      </c>
      <c r="D18" s="47">
        <v>96249</v>
      </c>
      <c r="E18" s="43">
        <v>10</v>
      </c>
      <c r="F18" s="48">
        <f t="shared" si="0"/>
        <v>0</v>
      </c>
    </row>
    <row r="19" spans="1:6" ht="21">
      <c r="A19" s="45">
        <v>18</v>
      </c>
      <c r="B19" s="45">
        <v>95</v>
      </c>
      <c r="C19" s="46" t="s">
        <v>225</v>
      </c>
      <c r="D19" s="47">
        <v>105416</v>
      </c>
      <c r="E19" s="43">
        <v>10</v>
      </c>
      <c r="F19" s="48">
        <f t="shared" si="0"/>
        <v>0</v>
      </c>
    </row>
    <row r="20" spans="1:6" ht="21">
      <c r="A20" s="45">
        <v>19</v>
      </c>
      <c r="B20" s="45">
        <v>95</v>
      </c>
      <c r="C20" s="46" t="s">
        <v>226</v>
      </c>
      <c r="D20" s="47">
        <v>91666</v>
      </c>
      <c r="E20" s="43">
        <v>10</v>
      </c>
      <c r="F20" s="48">
        <f t="shared" si="0"/>
        <v>0</v>
      </c>
    </row>
    <row r="21" spans="1:6" ht="21">
      <c r="A21" s="45">
        <v>20</v>
      </c>
      <c r="B21" s="45">
        <v>95</v>
      </c>
      <c r="C21" s="46" t="s">
        <v>227</v>
      </c>
      <c r="D21" s="47">
        <v>91666</v>
      </c>
      <c r="E21" s="43">
        <v>10</v>
      </c>
      <c r="F21" s="48">
        <f t="shared" si="0"/>
        <v>0</v>
      </c>
    </row>
    <row r="22" spans="1:6" ht="21">
      <c r="A22" s="45">
        <v>21</v>
      </c>
      <c r="B22" s="45">
        <v>95</v>
      </c>
      <c r="C22" s="46" t="s">
        <v>228</v>
      </c>
      <c r="D22" s="47">
        <v>73333</v>
      </c>
      <c r="E22" s="43">
        <v>10</v>
      </c>
      <c r="F22" s="48">
        <f t="shared" si="0"/>
        <v>0</v>
      </c>
    </row>
    <row r="23" spans="1:6" ht="42">
      <c r="A23" s="45">
        <v>22</v>
      </c>
      <c r="B23" s="45">
        <v>95</v>
      </c>
      <c r="C23" s="46" t="s">
        <v>229</v>
      </c>
      <c r="D23" s="47">
        <v>91670</v>
      </c>
      <c r="E23" s="43">
        <v>10</v>
      </c>
      <c r="F23" s="48">
        <f t="shared" si="0"/>
        <v>0</v>
      </c>
    </row>
    <row r="24" spans="1:6" ht="21">
      <c r="A24" s="45">
        <v>23</v>
      </c>
      <c r="B24" s="45">
        <v>95</v>
      </c>
      <c r="C24" s="46" t="s">
        <v>230</v>
      </c>
      <c r="D24" s="47">
        <v>520000</v>
      </c>
      <c r="E24" s="43">
        <v>10</v>
      </c>
      <c r="F24" s="48">
        <f t="shared" si="0"/>
        <v>0</v>
      </c>
    </row>
    <row r="25" spans="1:6" ht="21">
      <c r="A25" s="45">
        <v>24</v>
      </c>
      <c r="B25" s="45">
        <v>95</v>
      </c>
      <c r="C25" s="46" t="s">
        <v>231</v>
      </c>
      <c r="D25" s="47">
        <v>1008000</v>
      </c>
      <c r="E25" s="43">
        <v>10</v>
      </c>
      <c r="F25" s="48">
        <f t="shared" si="0"/>
        <v>0</v>
      </c>
    </row>
    <row r="26" spans="1:6" ht="21">
      <c r="A26" s="45">
        <v>25</v>
      </c>
      <c r="B26" s="45">
        <v>95</v>
      </c>
      <c r="C26" s="46" t="s">
        <v>232</v>
      </c>
      <c r="D26" s="47">
        <v>1198800</v>
      </c>
      <c r="E26" s="43">
        <v>10</v>
      </c>
      <c r="F26" s="48">
        <f t="shared" si="0"/>
        <v>0</v>
      </c>
    </row>
    <row r="27" spans="1:6" ht="21">
      <c r="A27" s="45">
        <v>26</v>
      </c>
      <c r="B27" s="45">
        <v>95</v>
      </c>
      <c r="C27" s="46" t="s">
        <v>233</v>
      </c>
      <c r="D27" s="47">
        <v>833200</v>
      </c>
      <c r="E27" s="43">
        <v>10</v>
      </c>
      <c r="F27" s="48">
        <f t="shared" si="0"/>
        <v>0</v>
      </c>
    </row>
    <row r="28" spans="1:6" ht="21">
      <c r="A28" s="45">
        <v>27</v>
      </c>
      <c r="B28" s="45">
        <v>95</v>
      </c>
      <c r="C28" s="46" t="s">
        <v>234</v>
      </c>
      <c r="D28" s="47">
        <v>60000</v>
      </c>
      <c r="E28" s="43">
        <v>10</v>
      </c>
      <c r="F28" s="48">
        <f t="shared" si="0"/>
        <v>0</v>
      </c>
    </row>
    <row r="29" spans="1:6" ht="21">
      <c r="A29" s="45">
        <v>28</v>
      </c>
      <c r="B29" s="45">
        <v>96</v>
      </c>
      <c r="C29" s="46" t="s">
        <v>222</v>
      </c>
      <c r="D29" s="47">
        <v>599000</v>
      </c>
      <c r="E29" s="43">
        <v>10</v>
      </c>
      <c r="F29" s="48">
        <f t="shared" si="0"/>
        <v>0</v>
      </c>
    </row>
    <row r="30" spans="1:6" ht="21">
      <c r="A30" s="45">
        <v>29</v>
      </c>
      <c r="B30" s="45">
        <v>96</v>
      </c>
      <c r="C30" s="46" t="s">
        <v>223</v>
      </c>
      <c r="D30" s="47">
        <v>621000</v>
      </c>
      <c r="E30" s="43">
        <v>10</v>
      </c>
      <c r="F30" s="48">
        <f t="shared" si="0"/>
        <v>0</v>
      </c>
    </row>
    <row r="31" spans="1:6" ht="21">
      <c r="A31" s="45">
        <v>30</v>
      </c>
      <c r="B31" s="45">
        <v>96</v>
      </c>
      <c r="C31" s="46" t="s">
        <v>235</v>
      </c>
      <c r="D31" s="47">
        <v>866600</v>
      </c>
      <c r="E31" s="43">
        <v>10</v>
      </c>
      <c r="F31" s="48">
        <f t="shared" si="0"/>
        <v>0</v>
      </c>
    </row>
    <row r="32" spans="1:6" ht="21">
      <c r="A32" s="45">
        <v>31</v>
      </c>
      <c r="B32" s="45">
        <v>96</v>
      </c>
      <c r="C32" s="46" t="s">
        <v>236</v>
      </c>
      <c r="D32" s="47">
        <v>1065000</v>
      </c>
      <c r="E32" s="43">
        <v>10</v>
      </c>
      <c r="F32" s="48">
        <f t="shared" si="0"/>
        <v>0</v>
      </c>
    </row>
    <row r="33" spans="1:6" ht="21">
      <c r="A33" s="45">
        <v>32</v>
      </c>
      <c r="B33" s="45">
        <v>96</v>
      </c>
      <c r="C33" s="46" t="s">
        <v>237</v>
      </c>
      <c r="D33" s="47">
        <v>573600</v>
      </c>
      <c r="E33" s="43">
        <v>10</v>
      </c>
      <c r="F33" s="48">
        <f t="shared" si="0"/>
        <v>0</v>
      </c>
    </row>
    <row r="34" spans="1:6" ht="21">
      <c r="A34" s="45">
        <v>33</v>
      </c>
      <c r="B34" s="45">
        <v>96</v>
      </c>
      <c r="C34" s="46" t="s">
        <v>238</v>
      </c>
      <c r="D34" s="47">
        <v>44800</v>
      </c>
      <c r="E34" s="43">
        <v>10</v>
      </c>
      <c r="F34" s="48">
        <f t="shared" si="0"/>
        <v>0</v>
      </c>
    </row>
    <row r="35" spans="1:6" ht="21">
      <c r="A35" s="45">
        <v>34</v>
      </c>
      <c r="B35" s="45">
        <v>97</v>
      </c>
      <c r="C35" s="46" t="s">
        <v>239</v>
      </c>
      <c r="D35" s="47">
        <v>140000</v>
      </c>
      <c r="E35" s="43">
        <v>10</v>
      </c>
      <c r="F35" s="48">
        <f t="shared" si="0"/>
        <v>14000</v>
      </c>
    </row>
    <row r="36" spans="1:6" ht="21">
      <c r="A36" s="45">
        <v>35</v>
      </c>
      <c r="B36" s="45">
        <v>97</v>
      </c>
      <c r="C36" s="46" t="s">
        <v>240</v>
      </c>
      <c r="D36" s="47">
        <v>86000</v>
      </c>
      <c r="E36" s="43">
        <v>10</v>
      </c>
      <c r="F36" s="48">
        <f t="shared" si="0"/>
        <v>8600</v>
      </c>
    </row>
    <row r="37" spans="1:6" ht="21">
      <c r="A37" s="45">
        <v>36</v>
      </c>
      <c r="B37" s="45">
        <v>97</v>
      </c>
      <c r="C37" s="46" t="s">
        <v>220</v>
      </c>
      <c r="D37" s="47">
        <v>381200</v>
      </c>
      <c r="E37" s="43">
        <v>10</v>
      </c>
      <c r="F37" s="48">
        <f t="shared" si="0"/>
        <v>38120</v>
      </c>
    </row>
    <row r="38" spans="1:6" ht="21">
      <c r="A38" s="45">
        <v>37</v>
      </c>
      <c r="B38" s="45">
        <v>97</v>
      </c>
      <c r="C38" s="46" t="s">
        <v>241</v>
      </c>
      <c r="D38" s="47">
        <v>448800</v>
      </c>
      <c r="E38" s="43">
        <v>10</v>
      </c>
      <c r="F38" s="48">
        <f t="shared" si="0"/>
        <v>44880</v>
      </c>
    </row>
    <row r="39" spans="1:6" ht="21">
      <c r="A39" s="45">
        <v>38</v>
      </c>
      <c r="B39" s="45">
        <v>99</v>
      </c>
      <c r="C39" s="46" t="s">
        <v>242</v>
      </c>
      <c r="D39" s="47">
        <v>350000</v>
      </c>
      <c r="E39" s="43">
        <v>10</v>
      </c>
      <c r="F39" s="48">
        <f t="shared" si="0"/>
        <v>105000</v>
      </c>
    </row>
    <row r="40" spans="1:6" ht="21">
      <c r="A40" s="45">
        <v>39</v>
      </c>
      <c r="B40" s="45">
        <v>99</v>
      </c>
      <c r="C40" s="46" t="s">
        <v>219</v>
      </c>
      <c r="D40" s="47">
        <v>261900</v>
      </c>
      <c r="E40" s="43">
        <v>10</v>
      </c>
      <c r="F40" s="48">
        <f t="shared" si="0"/>
        <v>78570</v>
      </c>
    </row>
    <row r="41" spans="1:6" ht="21">
      <c r="A41" s="45">
        <v>40</v>
      </c>
      <c r="B41" s="45">
        <v>99</v>
      </c>
      <c r="C41" s="46" t="s">
        <v>243</v>
      </c>
      <c r="D41" s="47">
        <v>391260</v>
      </c>
      <c r="E41" s="43">
        <v>10</v>
      </c>
      <c r="F41" s="48">
        <f t="shared" si="0"/>
        <v>117378</v>
      </c>
    </row>
    <row r="42" spans="1:6" ht="21">
      <c r="A42" s="45">
        <v>41</v>
      </c>
      <c r="B42" s="45">
        <v>99</v>
      </c>
      <c r="C42" s="46" t="s">
        <v>244</v>
      </c>
      <c r="D42" s="47">
        <v>270000</v>
      </c>
      <c r="E42" s="43">
        <v>10</v>
      </c>
      <c r="F42" s="48">
        <f t="shared" si="0"/>
        <v>81000</v>
      </c>
    </row>
    <row r="43" spans="1:6" ht="21">
      <c r="A43" s="45">
        <v>42</v>
      </c>
      <c r="B43" s="45">
        <v>99</v>
      </c>
      <c r="C43" s="46" t="s">
        <v>245</v>
      </c>
      <c r="D43" s="47">
        <v>240000</v>
      </c>
      <c r="E43" s="43">
        <v>10</v>
      </c>
      <c r="F43" s="48">
        <f t="shared" si="0"/>
        <v>72000</v>
      </c>
    </row>
    <row r="44" spans="1:6" ht="21">
      <c r="A44" s="45">
        <v>43</v>
      </c>
      <c r="B44" s="45">
        <v>100</v>
      </c>
      <c r="C44" s="46" t="s">
        <v>242</v>
      </c>
      <c r="D44" s="47">
        <v>425000</v>
      </c>
      <c r="E44" s="43">
        <v>10</v>
      </c>
      <c r="F44" s="48">
        <f t="shared" si="0"/>
        <v>170000</v>
      </c>
    </row>
    <row r="45" spans="1:6" ht="21">
      <c r="A45" s="45">
        <v>44</v>
      </c>
      <c r="B45" s="45">
        <v>100</v>
      </c>
      <c r="C45" s="46" t="s">
        <v>221</v>
      </c>
      <c r="D45" s="47">
        <v>467500</v>
      </c>
      <c r="E45" s="43">
        <v>10</v>
      </c>
      <c r="F45" s="48">
        <f t="shared" si="0"/>
        <v>187000</v>
      </c>
    </row>
    <row r="46" spans="1:6" ht="21">
      <c r="A46" s="45">
        <v>45</v>
      </c>
      <c r="B46" s="45">
        <v>100</v>
      </c>
      <c r="C46" s="46" t="s">
        <v>246</v>
      </c>
      <c r="D46" s="47">
        <v>45000</v>
      </c>
      <c r="E46" s="43">
        <v>10</v>
      </c>
      <c r="F46" s="48">
        <f t="shared" si="0"/>
        <v>18000</v>
      </c>
    </row>
    <row r="47" spans="1:6" ht="42">
      <c r="A47" s="45">
        <v>46</v>
      </c>
      <c r="B47" s="45">
        <v>100</v>
      </c>
      <c r="C47" s="46" t="s">
        <v>247</v>
      </c>
      <c r="D47" s="47">
        <v>22800</v>
      </c>
      <c r="E47" s="43">
        <v>10</v>
      </c>
      <c r="F47" s="48">
        <f t="shared" si="0"/>
        <v>9120</v>
      </c>
    </row>
    <row r="48" spans="1:6" ht="21">
      <c r="A48" s="45">
        <v>47</v>
      </c>
      <c r="B48" s="45">
        <v>100</v>
      </c>
      <c r="C48" s="46" t="s">
        <v>248</v>
      </c>
      <c r="D48" s="47">
        <v>24000</v>
      </c>
      <c r="E48" s="43">
        <v>10</v>
      </c>
      <c r="F48" s="48">
        <f t="shared" si="0"/>
        <v>9600</v>
      </c>
    </row>
    <row r="49" spans="1:6" ht="21">
      <c r="A49" s="45">
        <v>48</v>
      </c>
      <c r="B49" s="45">
        <v>100</v>
      </c>
      <c r="C49" s="46" t="s">
        <v>249</v>
      </c>
      <c r="D49" s="47">
        <v>24000</v>
      </c>
      <c r="E49" s="43">
        <v>10</v>
      </c>
      <c r="F49" s="48">
        <f t="shared" si="0"/>
        <v>9600</v>
      </c>
    </row>
    <row r="50" spans="1:6" ht="21">
      <c r="A50" s="45">
        <v>49</v>
      </c>
      <c r="B50" s="45">
        <v>100</v>
      </c>
      <c r="C50" s="46" t="s">
        <v>250</v>
      </c>
      <c r="D50" s="47">
        <v>94000</v>
      </c>
      <c r="E50" s="43">
        <v>10</v>
      </c>
      <c r="F50" s="48">
        <f t="shared" si="0"/>
        <v>37600</v>
      </c>
    </row>
    <row r="51" spans="1:6" ht="21">
      <c r="A51" s="45">
        <v>50</v>
      </c>
      <c r="B51" s="45">
        <v>100</v>
      </c>
      <c r="C51" s="46" t="s">
        <v>242</v>
      </c>
      <c r="D51" s="47">
        <v>422500</v>
      </c>
      <c r="E51" s="43">
        <v>10</v>
      </c>
      <c r="F51" s="48">
        <f t="shared" si="0"/>
        <v>169000</v>
      </c>
    </row>
    <row r="52" spans="1:6" ht="21">
      <c r="A52" s="45">
        <v>51</v>
      </c>
      <c r="B52" s="45">
        <v>100</v>
      </c>
      <c r="C52" s="46" t="s">
        <v>251</v>
      </c>
      <c r="D52" s="47">
        <v>124000</v>
      </c>
      <c r="E52" s="43">
        <v>10</v>
      </c>
      <c r="F52" s="48">
        <f t="shared" si="0"/>
        <v>49600</v>
      </c>
    </row>
    <row r="53" spans="1:6" ht="21">
      <c r="A53" s="45">
        <v>52</v>
      </c>
      <c r="B53" s="45">
        <v>100</v>
      </c>
      <c r="C53" s="46" t="s">
        <v>252</v>
      </c>
      <c r="D53" s="47">
        <v>160500</v>
      </c>
      <c r="E53" s="43">
        <v>10</v>
      </c>
      <c r="F53" s="48">
        <f t="shared" si="0"/>
        <v>64200</v>
      </c>
    </row>
    <row r="54" spans="1:6" ht="21">
      <c r="A54" s="45">
        <v>53</v>
      </c>
      <c r="B54" s="45">
        <v>100</v>
      </c>
      <c r="C54" s="46" t="s">
        <v>253</v>
      </c>
      <c r="D54" s="47">
        <v>141000</v>
      </c>
      <c r="E54" s="43">
        <v>10</v>
      </c>
      <c r="F54" s="48">
        <f t="shared" si="0"/>
        <v>56400</v>
      </c>
    </row>
    <row r="55" spans="1:6" ht="21">
      <c r="A55" s="45">
        <v>54</v>
      </c>
      <c r="B55" s="45">
        <v>101</v>
      </c>
      <c r="C55" s="46" t="s">
        <v>242</v>
      </c>
      <c r="D55" s="47">
        <v>420000</v>
      </c>
      <c r="E55" s="43">
        <v>10</v>
      </c>
      <c r="F55" s="48">
        <f t="shared" si="0"/>
        <v>210000</v>
      </c>
    </row>
    <row r="56" spans="1:6" ht="21">
      <c r="A56" s="45">
        <v>55</v>
      </c>
      <c r="B56" s="45">
        <v>101</v>
      </c>
      <c r="C56" s="46" t="s">
        <v>254</v>
      </c>
      <c r="D56" s="47">
        <v>526000</v>
      </c>
      <c r="E56" s="43">
        <v>10</v>
      </c>
      <c r="F56" s="48">
        <f t="shared" si="0"/>
        <v>263000</v>
      </c>
    </row>
    <row r="57" spans="1:6" ht="21">
      <c r="A57" s="45">
        <v>56</v>
      </c>
      <c r="B57" s="45">
        <v>101</v>
      </c>
      <c r="C57" s="46" t="s">
        <v>253</v>
      </c>
      <c r="D57" s="47">
        <v>144000</v>
      </c>
      <c r="E57" s="43">
        <v>10</v>
      </c>
      <c r="F57" s="48">
        <f t="shared" si="0"/>
        <v>72000</v>
      </c>
    </row>
    <row r="58" spans="1:6" ht="21">
      <c r="A58" s="45">
        <v>57</v>
      </c>
      <c r="B58" s="45">
        <v>101</v>
      </c>
      <c r="C58" s="46" t="s">
        <v>255</v>
      </c>
      <c r="D58" s="47">
        <v>468000</v>
      </c>
      <c r="E58" s="43">
        <v>10</v>
      </c>
      <c r="F58" s="48">
        <f t="shared" si="0"/>
        <v>234000</v>
      </c>
    </row>
    <row r="59" spans="1:6" ht="21">
      <c r="A59" s="45">
        <v>58</v>
      </c>
      <c r="B59" s="45">
        <v>101</v>
      </c>
      <c r="C59" s="46" t="s">
        <v>256</v>
      </c>
      <c r="D59" s="47">
        <v>372700</v>
      </c>
      <c r="E59" s="43">
        <v>10</v>
      </c>
      <c r="F59" s="48">
        <f t="shared" si="0"/>
        <v>186350</v>
      </c>
    </row>
    <row r="60" spans="1:6" ht="21">
      <c r="A60" s="45">
        <v>59</v>
      </c>
      <c r="B60" s="45">
        <v>101</v>
      </c>
      <c r="C60" s="46" t="s">
        <v>257</v>
      </c>
      <c r="D60" s="47">
        <v>1707300</v>
      </c>
      <c r="E60" s="43">
        <v>10</v>
      </c>
      <c r="F60" s="48">
        <f t="shared" si="0"/>
        <v>853650</v>
      </c>
    </row>
    <row r="61" spans="1:6" ht="21">
      <c r="A61" s="45">
        <v>60</v>
      </c>
      <c r="B61" s="45">
        <v>101</v>
      </c>
      <c r="C61" s="46" t="s">
        <v>258</v>
      </c>
      <c r="D61" s="47">
        <v>4700000</v>
      </c>
      <c r="E61" s="43">
        <v>10</v>
      </c>
      <c r="F61" s="48">
        <f t="shared" si="0"/>
        <v>2350000</v>
      </c>
    </row>
    <row r="62" spans="1:6" ht="21">
      <c r="A62" s="45">
        <v>61</v>
      </c>
      <c r="B62" s="45">
        <v>102</v>
      </c>
      <c r="C62" s="46" t="s">
        <v>239</v>
      </c>
      <c r="D62" s="47">
        <v>167000</v>
      </c>
      <c r="E62" s="43">
        <v>10</v>
      </c>
      <c r="F62" s="48">
        <f t="shared" si="0"/>
        <v>100200</v>
      </c>
    </row>
    <row r="63" spans="1:6" ht="21">
      <c r="A63" s="45">
        <v>62</v>
      </c>
      <c r="B63" s="45">
        <v>102</v>
      </c>
      <c r="C63" s="46" t="s">
        <v>245</v>
      </c>
      <c r="D63" s="47">
        <v>270000</v>
      </c>
      <c r="E63" s="43">
        <v>10</v>
      </c>
      <c r="F63" s="48">
        <f t="shared" si="0"/>
        <v>162000</v>
      </c>
    </row>
    <row r="64" spans="1:6" ht="42">
      <c r="A64" s="45">
        <v>63</v>
      </c>
      <c r="B64" s="45">
        <v>102</v>
      </c>
      <c r="C64" s="46" t="s">
        <v>259</v>
      </c>
      <c r="D64" s="47">
        <v>81800</v>
      </c>
      <c r="E64" s="43">
        <v>10</v>
      </c>
      <c r="F64" s="48">
        <f t="shared" si="0"/>
        <v>49080</v>
      </c>
    </row>
    <row r="65" spans="1:6" ht="21">
      <c r="A65" s="45">
        <v>64</v>
      </c>
      <c r="B65" s="45">
        <v>102</v>
      </c>
      <c r="C65" s="46" t="s">
        <v>260</v>
      </c>
      <c r="D65" s="47">
        <v>891000</v>
      </c>
      <c r="E65" s="43">
        <v>10</v>
      </c>
      <c r="F65" s="48">
        <f t="shared" si="0"/>
        <v>534600</v>
      </c>
    </row>
    <row r="66" spans="1:6" ht="21">
      <c r="A66" s="45">
        <v>65</v>
      </c>
      <c r="B66" s="45">
        <v>102</v>
      </c>
      <c r="C66" s="46" t="s">
        <v>261</v>
      </c>
      <c r="D66" s="47">
        <v>668400</v>
      </c>
      <c r="E66" s="43">
        <v>10</v>
      </c>
      <c r="F66" s="48">
        <f aca="true" t="shared" si="1" ref="F66:F93">IF((106-B66)&gt;=10,0,D66/E66*(B66+10-106))</f>
        <v>401040</v>
      </c>
    </row>
    <row r="67" spans="1:6" ht="21">
      <c r="A67" s="45">
        <v>66</v>
      </c>
      <c r="B67" s="45">
        <v>102</v>
      </c>
      <c r="C67" s="46" t="s">
        <v>262</v>
      </c>
      <c r="D67" s="47">
        <v>1620600</v>
      </c>
      <c r="E67" s="43">
        <v>10</v>
      </c>
      <c r="F67" s="48">
        <f t="shared" si="1"/>
        <v>972360</v>
      </c>
    </row>
    <row r="68" spans="1:6" ht="42">
      <c r="A68" s="45">
        <v>67</v>
      </c>
      <c r="B68" s="45">
        <v>102</v>
      </c>
      <c r="C68" s="46" t="s">
        <v>263</v>
      </c>
      <c r="D68" s="47">
        <v>250000</v>
      </c>
      <c r="E68" s="43">
        <v>10</v>
      </c>
      <c r="F68" s="48">
        <f t="shared" si="1"/>
        <v>150000</v>
      </c>
    </row>
    <row r="69" spans="1:6" ht="21">
      <c r="A69" s="45">
        <v>68</v>
      </c>
      <c r="B69" s="45">
        <v>102</v>
      </c>
      <c r="C69" s="46" t="s">
        <v>264</v>
      </c>
      <c r="D69" s="47">
        <v>986000</v>
      </c>
      <c r="E69" s="43">
        <v>10</v>
      </c>
      <c r="F69" s="48">
        <f t="shared" si="1"/>
        <v>591600</v>
      </c>
    </row>
    <row r="70" spans="1:6" ht="21">
      <c r="A70" s="45">
        <v>69</v>
      </c>
      <c r="B70" s="45">
        <v>102</v>
      </c>
      <c r="C70" s="46" t="s">
        <v>265</v>
      </c>
      <c r="D70" s="47">
        <v>330000</v>
      </c>
      <c r="E70" s="43">
        <v>10</v>
      </c>
      <c r="F70" s="48">
        <f t="shared" si="1"/>
        <v>198000</v>
      </c>
    </row>
    <row r="71" spans="1:6" ht="21">
      <c r="A71" s="45">
        <v>70</v>
      </c>
      <c r="B71" s="45">
        <v>103</v>
      </c>
      <c r="C71" s="46" t="s">
        <v>266</v>
      </c>
      <c r="D71" s="47">
        <v>2273400</v>
      </c>
      <c r="E71" s="43">
        <v>10</v>
      </c>
      <c r="F71" s="48">
        <f t="shared" si="1"/>
        <v>1591380</v>
      </c>
    </row>
    <row r="72" spans="1:6" ht="21">
      <c r="A72" s="45">
        <v>71</v>
      </c>
      <c r="B72" s="45">
        <v>103</v>
      </c>
      <c r="C72" s="46" t="s">
        <v>218</v>
      </c>
      <c r="D72" s="47">
        <v>402600</v>
      </c>
      <c r="E72" s="43">
        <v>10</v>
      </c>
      <c r="F72" s="48">
        <f t="shared" si="1"/>
        <v>281820</v>
      </c>
    </row>
    <row r="73" spans="1:6" ht="21">
      <c r="A73" s="45">
        <v>72</v>
      </c>
      <c r="B73" s="45">
        <v>103</v>
      </c>
      <c r="C73" s="46" t="s">
        <v>267</v>
      </c>
      <c r="D73" s="47">
        <v>1954000</v>
      </c>
      <c r="E73" s="43">
        <v>10</v>
      </c>
      <c r="F73" s="48">
        <f t="shared" si="1"/>
        <v>1367800</v>
      </c>
    </row>
    <row r="74" spans="1:6" ht="21">
      <c r="A74" s="45">
        <v>73</v>
      </c>
      <c r="B74" s="45">
        <v>103</v>
      </c>
      <c r="C74" s="46" t="s">
        <v>268</v>
      </c>
      <c r="D74" s="47">
        <v>1420000</v>
      </c>
      <c r="E74" s="43">
        <v>10</v>
      </c>
      <c r="F74" s="48">
        <f t="shared" si="1"/>
        <v>994000</v>
      </c>
    </row>
    <row r="75" spans="1:6" ht="42">
      <c r="A75" s="45">
        <v>74</v>
      </c>
      <c r="B75" s="45">
        <v>103</v>
      </c>
      <c r="C75" s="46" t="s">
        <v>284</v>
      </c>
      <c r="D75" s="47">
        <v>174060</v>
      </c>
      <c r="E75" s="43">
        <v>10</v>
      </c>
      <c r="F75" s="48">
        <f t="shared" si="1"/>
        <v>121842</v>
      </c>
    </row>
    <row r="76" spans="1:6" ht="21">
      <c r="A76" s="45">
        <v>75</v>
      </c>
      <c r="B76" s="45">
        <v>103</v>
      </c>
      <c r="C76" s="46" t="s">
        <v>242</v>
      </c>
      <c r="D76" s="47">
        <v>425000</v>
      </c>
      <c r="E76" s="43">
        <v>10</v>
      </c>
      <c r="F76" s="48">
        <f t="shared" si="1"/>
        <v>297500</v>
      </c>
    </row>
    <row r="77" spans="1:6" ht="21">
      <c r="A77" s="45">
        <v>76</v>
      </c>
      <c r="B77" s="45">
        <v>104</v>
      </c>
      <c r="C77" s="46" t="s">
        <v>269</v>
      </c>
      <c r="D77" s="47">
        <v>756000</v>
      </c>
      <c r="E77" s="43">
        <v>10</v>
      </c>
      <c r="F77" s="48">
        <f t="shared" si="1"/>
        <v>604800</v>
      </c>
    </row>
    <row r="78" spans="1:6" ht="21">
      <c r="A78" s="45">
        <v>77</v>
      </c>
      <c r="B78" s="45">
        <v>104</v>
      </c>
      <c r="C78" s="46" t="s">
        <v>220</v>
      </c>
      <c r="D78" s="47">
        <v>549000</v>
      </c>
      <c r="E78" s="43">
        <v>10</v>
      </c>
      <c r="F78" s="48">
        <f t="shared" si="1"/>
        <v>439200</v>
      </c>
    </row>
    <row r="79" spans="1:6" ht="21">
      <c r="A79" s="45">
        <v>78</v>
      </c>
      <c r="B79" s="45">
        <v>104</v>
      </c>
      <c r="C79" s="46" t="s">
        <v>223</v>
      </c>
      <c r="D79" s="47">
        <v>864000</v>
      </c>
      <c r="E79" s="43">
        <v>10</v>
      </c>
      <c r="F79" s="48">
        <f t="shared" si="1"/>
        <v>691200</v>
      </c>
    </row>
    <row r="80" spans="1:6" ht="21">
      <c r="A80" s="45">
        <v>79</v>
      </c>
      <c r="B80" s="45">
        <v>104</v>
      </c>
      <c r="C80" s="46" t="s">
        <v>270</v>
      </c>
      <c r="D80" s="47">
        <v>253440</v>
      </c>
      <c r="E80" s="43">
        <v>10</v>
      </c>
      <c r="F80" s="48">
        <f t="shared" si="1"/>
        <v>202752</v>
      </c>
    </row>
    <row r="81" spans="1:6" ht="21">
      <c r="A81" s="45">
        <v>80</v>
      </c>
      <c r="B81" s="45">
        <v>104</v>
      </c>
      <c r="C81" s="46" t="s">
        <v>271</v>
      </c>
      <c r="D81" s="47">
        <v>1077560</v>
      </c>
      <c r="E81" s="43">
        <v>10</v>
      </c>
      <c r="F81" s="48">
        <f t="shared" si="1"/>
        <v>862048</v>
      </c>
    </row>
    <row r="82" spans="1:6" ht="21">
      <c r="A82" s="45">
        <v>81</v>
      </c>
      <c r="B82" s="45">
        <v>104</v>
      </c>
      <c r="C82" s="46" t="s">
        <v>199</v>
      </c>
      <c r="D82" s="47">
        <v>250000</v>
      </c>
      <c r="E82" s="43">
        <v>10</v>
      </c>
      <c r="F82" s="48">
        <f t="shared" si="1"/>
        <v>200000</v>
      </c>
    </row>
    <row r="83" spans="1:6" ht="21">
      <c r="A83" s="45">
        <v>82</v>
      </c>
      <c r="B83" s="45">
        <v>104</v>
      </c>
      <c r="C83" s="46" t="s">
        <v>200</v>
      </c>
      <c r="D83" s="47">
        <v>20000</v>
      </c>
      <c r="E83" s="43">
        <v>10</v>
      </c>
      <c r="F83" s="48">
        <f t="shared" si="1"/>
        <v>16000</v>
      </c>
    </row>
    <row r="84" spans="1:6" ht="21">
      <c r="A84" s="45">
        <v>83</v>
      </c>
      <c r="B84" s="45">
        <v>105</v>
      </c>
      <c r="C84" s="46" t="s">
        <v>220</v>
      </c>
      <c r="D84" s="47">
        <v>570000</v>
      </c>
      <c r="E84" s="43">
        <v>10</v>
      </c>
      <c r="F84" s="48">
        <f t="shared" si="1"/>
        <v>513000</v>
      </c>
    </row>
    <row r="85" spans="1:6" ht="21">
      <c r="A85" s="45">
        <v>84</v>
      </c>
      <c r="B85" s="45">
        <v>105</v>
      </c>
      <c r="C85" s="46" t="s">
        <v>261</v>
      </c>
      <c r="D85" s="47">
        <v>728000</v>
      </c>
      <c r="E85" s="43">
        <v>10</v>
      </c>
      <c r="F85" s="48">
        <f t="shared" si="1"/>
        <v>655200</v>
      </c>
    </row>
    <row r="86" spans="1:6" ht="21">
      <c r="A86" s="45">
        <v>85</v>
      </c>
      <c r="B86" s="45">
        <v>105</v>
      </c>
      <c r="C86" s="46" t="s">
        <v>262</v>
      </c>
      <c r="D86" s="47">
        <v>1278000</v>
      </c>
      <c r="E86" s="43">
        <v>10</v>
      </c>
      <c r="F86" s="48">
        <f t="shared" si="1"/>
        <v>1150200</v>
      </c>
    </row>
    <row r="87" spans="1:6" ht="21">
      <c r="A87" s="45">
        <v>86</v>
      </c>
      <c r="B87" s="45">
        <v>105</v>
      </c>
      <c r="C87" s="46" t="s">
        <v>272</v>
      </c>
      <c r="D87" s="47">
        <v>109000</v>
      </c>
      <c r="E87" s="43">
        <v>10</v>
      </c>
      <c r="F87" s="48">
        <f t="shared" si="1"/>
        <v>98100</v>
      </c>
    </row>
    <row r="88" spans="1:6" ht="21">
      <c r="A88" s="45">
        <v>87</v>
      </c>
      <c r="B88" s="45">
        <v>105</v>
      </c>
      <c r="C88" s="46" t="s">
        <v>273</v>
      </c>
      <c r="D88" s="47">
        <v>810000</v>
      </c>
      <c r="E88" s="43">
        <v>10</v>
      </c>
      <c r="F88" s="48">
        <f t="shared" si="1"/>
        <v>729000</v>
      </c>
    </row>
    <row r="89" spans="1:6" ht="42">
      <c r="A89" s="45">
        <v>88</v>
      </c>
      <c r="B89" s="45">
        <v>106</v>
      </c>
      <c r="C89" s="49" t="s">
        <v>285</v>
      </c>
      <c r="D89" s="47">
        <v>150000</v>
      </c>
      <c r="E89" s="43">
        <v>10</v>
      </c>
      <c r="F89" s="48">
        <f t="shared" si="1"/>
        <v>150000</v>
      </c>
    </row>
    <row r="90" spans="1:6" ht="63">
      <c r="A90" s="45">
        <v>89</v>
      </c>
      <c r="B90" s="45">
        <v>106</v>
      </c>
      <c r="C90" s="49" t="s">
        <v>286</v>
      </c>
      <c r="D90" s="47">
        <v>150000</v>
      </c>
      <c r="E90" s="43">
        <v>10</v>
      </c>
      <c r="F90" s="48">
        <f t="shared" si="1"/>
        <v>150000</v>
      </c>
    </row>
    <row r="91" spans="1:6" ht="21">
      <c r="A91" s="45">
        <v>90</v>
      </c>
      <c r="B91" s="45">
        <v>106</v>
      </c>
      <c r="C91" s="46" t="s">
        <v>220</v>
      </c>
      <c r="D91" s="47">
        <v>552720</v>
      </c>
      <c r="E91" s="43">
        <v>10</v>
      </c>
      <c r="F91" s="48">
        <f t="shared" si="1"/>
        <v>552720</v>
      </c>
    </row>
    <row r="92" spans="1:6" ht="21">
      <c r="A92" s="45">
        <v>91</v>
      </c>
      <c r="B92" s="45">
        <v>106</v>
      </c>
      <c r="C92" s="46" t="s">
        <v>220</v>
      </c>
      <c r="D92" s="47">
        <v>558600</v>
      </c>
      <c r="E92" s="43">
        <v>10</v>
      </c>
      <c r="F92" s="48">
        <f t="shared" si="1"/>
        <v>558600</v>
      </c>
    </row>
    <row r="93" spans="1:6" ht="21">
      <c r="A93" s="45">
        <v>92</v>
      </c>
      <c r="B93" s="45">
        <v>106</v>
      </c>
      <c r="C93" s="46" t="s">
        <v>274</v>
      </c>
      <c r="D93" s="47">
        <v>831080</v>
      </c>
      <c r="E93" s="43">
        <v>10</v>
      </c>
      <c r="F93" s="48">
        <f t="shared" si="1"/>
        <v>831080</v>
      </c>
    </row>
    <row r="94" spans="1:6" ht="21">
      <c r="A94" s="45">
        <v>93</v>
      </c>
      <c r="B94" s="45">
        <v>106</v>
      </c>
      <c r="C94" s="46" t="s">
        <v>233</v>
      </c>
      <c r="D94" s="47">
        <v>1057600</v>
      </c>
      <c r="E94" s="43">
        <v>10</v>
      </c>
      <c r="F94" s="48">
        <f>IF((106-B94)&gt;=10,0,D94/E94*(B94+10-106))</f>
        <v>1057600</v>
      </c>
    </row>
    <row r="95" spans="1:6" ht="21">
      <c r="A95" s="45">
        <v>94</v>
      </c>
      <c r="B95" s="45">
        <v>107</v>
      </c>
      <c r="C95" s="50" t="s">
        <v>287</v>
      </c>
      <c r="D95" s="51">
        <v>960000</v>
      </c>
      <c r="E95" s="43">
        <v>10</v>
      </c>
      <c r="F95" s="48">
        <f aca="true" t="shared" si="2" ref="F95:F100">IF((10-B95)&gt;=10,0,D95/E95*(B95+10-107))</f>
        <v>960000</v>
      </c>
    </row>
    <row r="96" spans="1:6" ht="21">
      <c r="A96" s="45">
        <v>95</v>
      </c>
      <c r="B96" s="45">
        <v>107</v>
      </c>
      <c r="C96" s="52" t="s">
        <v>288</v>
      </c>
      <c r="D96" s="51">
        <v>768000</v>
      </c>
      <c r="E96" s="43">
        <v>10</v>
      </c>
      <c r="F96" s="48">
        <f t="shared" si="2"/>
        <v>768000</v>
      </c>
    </row>
    <row r="97" spans="1:6" ht="21">
      <c r="A97" s="45">
        <v>96</v>
      </c>
      <c r="B97" s="45">
        <v>107</v>
      </c>
      <c r="C97" s="50" t="s">
        <v>289</v>
      </c>
      <c r="D97" s="51">
        <v>1290000</v>
      </c>
      <c r="E97" s="43">
        <v>10</v>
      </c>
      <c r="F97" s="48">
        <f t="shared" si="2"/>
        <v>1290000</v>
      </c>
    </row>
    <row r="98" spans="1:6" ht="21">
      <c r="A98" s="45">
        <v>97</v>
      </c>
      <c r="B98" s="45">
        <v>107</v>
      </c>
      <c r="C98" s="52" t="s">
        <v>275</v>
      </c>
      <c r="D98" s="51">
        <v>1040000</v>
      </c>
      <c r="E98" s="43">
        <v>10</v>
      </c>
      <c r="F98" s="48">
        <f t="shared" si="2"/>
        <v>1040000</v>
      </c>
    </row>
    <row r="99" spans="1:6" ht="21">
      <c r="A99" s="45">
        <v>98</v>
      </c>
      <c r="B99" s="45">
        <v>107</v>
      </c>
      <c r="C99" s="53" t="s">
        <v>201</v>
      </c>
      <c r="D99" s="51">
        <v>342000</v>
      </c>
      <c r="E99" s="43">
        <v>10</v>
      </c>
      <c r="F99" s="48">
        <f t="shared" si="2"/>
        <v>342000</v>
      </c>
    </row>
    <row r="100" spans="1:6" ht="21">
      <c r="A100" s="45">
        <v>99</v>
      </c>
      <c r="B100" s="45">
        <v>107</v>
      </c>
      <c r="C100" s="53" t="s">
        <v>205</v>
      </c>
      <c r="D100" s="51">
        <v>660000</v>
      </c>
      <c r="E100" s="43">
        <v>10</v>
      </c>
      <c r="F100" s="48">
        <f t="shared" si="2"/>
        <v>660000</v>
      </c>
    </row>
    <row r="101" spans="1:6" ht="21">
      <c r="A101" s="45">
        <v>100</v>
      </c>
      <c r="B101" s="45">
        <v>108</v>
      </c>
      <c r="C101" s="50" t="s">
        <v>290</v>
      </c>
      <c r="D101" s="51">
        <v>340000</v>
      </c>
      <c r="E101" s="43">
        <v>10</v>
      </c>
      <c r="F101" s="48">
        <f>IF((108-B101)&gt;=10,0,D101/E101*(B101+10-109))</f>
        <v>306000</v>
      </c>
    </row>
    <row r="102" spans="1:6" ht="21">
      <c r="A102" s="45">
        <v>101</v>
      </c>
      <c r="B102" s="45">
        <v>108</v>
      </c>
      <c r="C102" s="50" t="s">
        <v>291</v>
      </c>
      <c r="D102" s="51">
        <v>800000</v>
      </c>
      <c r="E102" s="43">
        <v>10</v>
      </c>
      <c r="F102" s="48">
        <f aca="true" t="shared" si="3" ref="F102:F146">IF((108-B102)&gt;=10,0,D102/E102*(B102+10-109))</f>
        <v>720000</v>
      </c>
    </row>
    <row r="103" spans="1:6" ht="21">
      <c r="A103" s="45">
        <v>102</v>
      </c>
      <c r="B103" s="45">
        <v>108</v>
      </c>
      <c r="C103" s="50" t="s">
        <v>292</v>
      </c>
      <c r="D103" s="51">
        <v>1500000</v>
      </c>
      <c r="E103" s="43">
        <v>10</v>
      </c>
      <c r="F103" s="48">
        <f t="shared" si="3"/>
        <v>1350000</v>
      </c>
    </row>
    <row r="104" spans="1:6" ht="21">
      <c r="A104" s="45">
        <v>103</v>
      </c>
      <c r="B104" s="45">
        <v>108</v>
      </c>
      <c r="C104" s="50" t="s">
        <v>293</v>
      </c>
      <c r="D104" s="51">
        <v>300000</v>
      </c>
      <c r="E104" s="43">
        <v>10</v>
      </c>
      <c r="F104" s="48">
        <f t="shared" si="3"/>
        <v>270000</v>
      </c>
    </row>
    <row r="105" spans="1:6" ht="21">
      <c r="A105" s="45">
        <v>104</v>
      </c>
      <c r="B105" s="45">
        <v>108</v>
      </c>
      <c r="C105" s="50" t="s">
        <v>294</v>
      </c>
      <c r="D105" s="51">
        <v>280000</v>
      </c>
      <c r="E105" s="43">
        <v>10</v>
      </c>
      <c r="F105" s="48">
        <f t="shared" si="3"/>
        <v>252000</v>
      </c>
    </row>
    <row r="106" spans="1:6" ht="21">
      <c r="A106" s="45">
        <v>105</v>
      </c>
      <c r="B106" s="45">
        <v>108</v>
      </c>
      <c r="C106" s="50" t="s">
        <v>276</v>
      </c>
      <c r="D106" s="51">
        <v>97000</v>
      </c>
      <c r="E106" s="43">
        <v>10</v>
      </c>
      <c r="F106" s="48">
        <f t="shared" si="3"/>
        <v>87300</v>
      </c>
    </row>
    <row r="107" spans="1:6" ht="21">
      <c r="A107" s="45">
        <v>106</v>
      </c>
      <c r="B107" s="45">
        <v>108</v>
      </c>
      <c r="C107" s="50" t="s">
        <v>276</v>
      </c>
      <c r="D107" s="51">
        <v>97000</v>
      </c>
      <c r="E107" s="43">
        <v>10</v>
      </c>
      <c r="F107" s="48">
        <f t="shared" si="3"/>
        <v>87300</v>
      </c>
    </row>
    <row r="108" spans="1:6" ht="21">
      <c r="A108" s="45">
        <v>107</v>
      </c>
      <c r="B108" s="45">
        <v>108</v>
      </c>
      <c r="C108" s="50" t="s">
        <v>277</v>
      </c>
      <c r="D108" s="51">
        <v>200000</v>
      </c>
      <c r="E108" s="43">
        <v>10</v>
      </c>
      <c r="F108" s="48">
        <f t="shared" si="3"/>
        <v>180000</v>
      </c>
    </row>
    <row r="109" spans="1:6" ht="21">
      <c r="A109" s="45">
        <v>108</v>
      </c>
      <c r="B109" s="45">
        <v>108</v>
      </c>
      <c r="C109" s="50" t="s">
        <v>295</v>
      </c>
      <c r="D109" s="51">
        <v>16000</v>
      </c>
      <c r="E109" s="43">
        <v>10</v>
      </c>
      <c r="F109" s="48">
        <f t="shared" si="3"/>
        <v>14400</v>
      </c>
    </row>
    <row r="110" spans="1:6" ht="21">
      <c r="A110" s="45">
        <v>109</v>
      </c>
      <c r="B110" s="45">
        <v>108</v>
      </c>
      <c r="C110" s="50" t="s">
        <v>278</v>
      </c>
      <c r="D110" s="51">
        <v>160000</v>
      </c>
      <c r="E110" s="43">
        <v>10</v>
      </c>
      <c r="F110" s="48">
        <f t="shared" si="3"/>
        <v>144000</v>
      </c>
    </row>
    <row r="111" spans="1:6" ht="21">
      <c r="A111" s="45">
        <v>110</v>
      </c>
      <c r="B111" s="45">
        <v>108</v>
      </c>
      <c r="C111" s="50" t="s">
        <v>279</v>
      </c>
      <c r="D111" s="51">
        <v>70000</v>
      </c>
      <c r="E111" s="43">
        <v>10</v>
      </c>
      <c r="F111" s="48">
        <f t="shared" si="3"/>
        <v>63000</v>
      </c>
    </row>
    <row r="112" spans="1:6" ht="21">
      <c r="A112" s="45">
        <v>111</v>
      </c>
      <c r="B112" s="45">
        <v>108</v>
      </c>
      <c r="C112" s="50" t="s">
        <v>296</v>
      </c>
      <c r="D112" s="51">
        <v>140000</v>
      </c>
      <c r="E112" s="43">
        <v>10</v>
      </c>
      <c r="F112" s="48">
        <f t="shared" si="3"/>
        <v>126000</v>
      </c>
    </row>
    <row r="113" spans="1:6" ht="21">
      <c r="A113" s="45">
        <v>112</v>
      </c>
      <c r="B113" s="45">
        <v>108</v>
      </c>
      <c r="C113" s="50" t="s">
        <v>280</v>
      </c>
      <c r="D113" s="51">
        <v>576000</v>
      </c>
      <c r="E113" s="43">
        <v>10</v>
      </c>
      <c r="F113" s="48">
        <f t="shared" si="3"/>
        <v>518400</v>
      </c>
    </row>
    <row r="114" spans="1:6" ht="21">
      <c r="A114" s="45">
        <v>113</v>
      </c>
      <c r="B114" s="45">
        <v>108</v>
      </c>
      <c r="C114" s="50" t="s">
        <v>280</v>
      </c>
      <c r="D114" s="51">
        <v>576000</v>
      </c>
      <c r="E114" s="43">
        <v>10</v>
      </c>
      <c r="F114" s="48">
        <f t="shared" si="3"/>
        <v>518400</v>
      </c>
    </row>
    <row r="115" spans="1:6" ht="21">
      <c r="A115" s="45">
        <v>114</v>
      </c>
      <c r="B115" s="45">
        <v>108</v>
      </c>
      <c r="C115" s="50" t="s">
        <v>297</v>
      </c>
      <c r="D115" s="51">
        <v>384000</v>
      </c>
      <c r="E115" s="43">
        <v>10</v>
      </c>
      <c r="F115" s="48">
        <f t="shared" si="3"/>
        <v>345600</v>
      </c>
    </row>
    <row r="116" spans="1:6" ht="21">
      <c r="A116" s="45">
        <v>115</v>
      </c>
      <c r="B116" s="45">
        <v>108</v>
      </c>
      <c r="C116" s="50" t="s">
        <v>298</v>
      </c>
      <c r="D116" s="51">
        <v>1300000</v>
      </c>
      <c r="E116" s="43">
        <v>10</v>
      </c>
      <c r="F116" s="48">
        <f t="shared" si="3"/>
        <v>1170000</v>
      </c>
    </row>
    <row r="117" spans="1:6" ht="21">
      <c r="A117" s="45">
        <v>116</v>
      </c>
      <c r="B117" s="45">
        <v>108</v>
      </c>
      <c r="C117" s="50" t="s">
        <v>281</v>
      </c>
      <c r="D117" s="51">
        <v>780000</v>
      </c>
      <c r="E117" s="43">
        <v>10</v>
      </c>
      <c r="F117" s="48">
        <f t="shared" si="3"/>
        <v>702000</v>
      </c>
    </row>
    <row r="118" spans="1:6" ht="21">
      <c r="A118" s="45">
        <v>117</v>
      </c>
      <c r="B118" s="45">
        <v>108</v>
      </c>
      <c r="C118" s="50" t="s">
        <v>299</v>
      </c>
      <c r="D118" s="51">
        <v>540000</v>
      </c>
      <c r="E118" s="43">
        <v>10</v>
      </c>
      <c r="F118" s="48">
        <f t="shared" si="3"/>
        <v>486000</v>
      </c>
    </row>
    <row r="119" spans="1:6" ht="21">
      <c r="A119" s="45">
        <v>118</v>
      </c>
      <c r="B119" s="45">
        <v>108</v>
      </c>
      <c r="C119" s="50" t="s">
        <v>282</v>
      </c>
      <c r="D119" s="51">
        <v>200000</v>
      </c>
      <c r="E119" s="43">
        <v>10</v>
      </c>
      <c r="F119" s="48">
        <f t="shared" si="3"/>
        <v>180000</v>
      </c>
    </row>
    <row r="120" spans="1:6" ht="21">
      <c r="A120" s="45">
        <v>119</v>
      </c>
      <c r="B120" s="45">
        <v>108</v>
      </c>
      <c r="C120" s="50" t="s">
        <v>283</v>
      </c>
      <c r="D120" s="51">
        <v>280000</v>
      </c>
      <c r="E120" s="43">
        <v>10</v>
      </c>
      <c r="F120" s="48">
        <f t="shared" si="3"/>
        <v>252000</v>
      </c>
    </row>
    <row r="121" spans="1:6" ht="21">
      <c r="A121" s="45">
        <v>120</v>
      </c>
      <c r="B121" s="45">
        <v>109</v>
      </c>
      <c r="C121" s="30" t="s">
        <v>168</v>
      </c>
      <c r="D121" s="32">
        <v>960000</v>
      </c>
      <c r="E121" s="43">
        <v>10</v>
      </c>
      <c r="F121" s="48">
        <f t="shared" si="3"/>
        <v>960000</v>
      </c>
    </row>
    <row r="122" spans="1:6" ht="21">
      <c r="A122" s="45">
        <v>121</v>
      </c>
      <c r="B122" s="45">
        <v>109</v>
      </c>
      <c r="C122" s="30" t="s">
        <v>168</v>
      </c>
      <c r="D122" s="32">
        <v>384000</v>
      </c>
      <c r="E122" s="43">
        <v>10</v>
      </c>
      <c r="F122" s="48">
        <f t="shared" si="3"/>
        <v>384000</v>
      </c>
    </row>
    <row r="123" spans="1:6" ht="21">
      <c r="A123" s="45">
        <v>122</v>
      </c>
      <c r="B123" s="45">
        <v>109</v>
      </c>
      <c r="C123" s="30" t="s">
        <v>168</v>
      </c>
      <c r="D123" s="32">
        <v>576000</v>
      </c>
      <c r="E123" s="43">
        <v>10</v>
      </c>
      <c r="F123" s="48">
        <f t="shared" si="3"/>
        <v>576000</v>
      </c>
    </row>
    <row r="124" spans="1:6" ht="21">
      <c r="A124" s="45">
        <v>123</v>
      </c>
      <c r="B124" s="45">
        <v>109</v>
      </c>
      <c r="C124" s="30" t="s">
        <v>161</v>
      </c>
      <c r="D124" s="32">
        <v>1300000</v>
      </c>
      <c r="E124" s="43">
        <v>10</v>
      </c>
      <c r="F124" s="48">
        <f t="shared" si="3"/>
        <v>1300000</v>
      </c>
    </row>
    <row r="125" spans="1:6" ht="21">
      <c r="A125" s="45">
        <v>124</v>
      </c>
      <c r="B125" s="45">
        <v>109</v>
      </c>
      <c r="C125" s="30" t="s">
        <v>161</v>
      </c>
      <c r="D125" s="32">
        <v>910000</v>
      </c>
      <c r="E125" s="43">
        <v>10</v>
      </c>
      <c r="F125" s="48">
        <f t="shared" si="3"/>
        <v>910000</v>
      </c>
    </row>
    <row r="126" spans="1:6" ht="21">
      <c r="A126" s="45">
        <v>125</v>
      </c>
      <c r="B126" s="45">
        <v>109</v>
      </c>
      <c r="C126" s="30" t="s">
        <v>161</v>
      </c>
      <c r="D126" s="32">
        <v>360000</v>
      </c>
      <c r="E126" s="43">
        <v>10</v>
      </c>
      <c r="F126" s="48">
        <f t="shared" si="3"/>
        <v>360000</v>
      </c>
    </row>
    <row r="127" spans="1:6" ht="21">
      <c r="A127" s="45">
        <v>126</v>
      </c>
      <c r="B127" s="45">
        <v>109</v>
      </c>
      <c r="C127" s="30" t="s">
        <v>186</v>
      </c>
      <c r="D127" s="32">
        <v>540000</v>
      </c>
      <c r="E127" s="43">
        <v>10</v>
      </c>
      <c r="F127" s="48">
        <f t="shared" si="3"/>
        <v>540000</v>
      </c>
    </row>
    <row r="128" spans="1:6" ht="21">
      <c r="A128" s="45">
        <v>127</v>
      </c>
      <c r="B128" s="45">
        <v>109</v>
      </c>
      <c r="C128" s="30" t="s">
        <v>191</v>
      </c>
      <c r="D128" s="32">
        <v>270000</v>
      </c>
      <c r="E128" s="43">
        <v>10</v>
      </c>
      <c r="F128" s="48">
        <f t="shared" si="3"/>
        <v>270000</v>
      </c>
    </row>
    <row r="129" spans="1:6" ht="21">
      <c r="A129" s="45">
        <v>128</v>
      </c>
      <c r="B129" s="45">
        <v>109</v>
      </c>
      <c r="C129" s="30" t="s">
        <v>192</v>
      </c>
      <c r="D129" s="32">
        <v>460000</v>
      </c>
      <c r="E129" s="43">
        <v>10</v>
      </c>
      <c r="F129" s="48">
        <f t="shared" si="3"/>
        <v>460000</v>
      </c>
    </row>
    <row r="130" spans="1:6" ht="21">
      <c r="A130" s="45">
        <v>129</v>
      </c>
      <c r="B130" s="45">
        <v>109</v>
      </c>
      <c r="C130" s="30" t="s">
        <v>193</v>
      </c>
      <c r="D130" s="32">
        <v>200000</v>
      </c>
      <c r="E130" s="43">
        <v>10</v>
      </c>
      <c r="F130" s="48">
        <f t="shared" si="3"/>
        <v>200000</v>
      </c>
    </row>
    <row r="131" spans="1:6" ht="21">
      <c r="A131" s="45">
        <v>130</v>
      </c>
      <c r="B131" s="45">
        <v>109</v>
      </c>
      <c r="C131" s="30" t="s">
        <v>194</v>
      </c>
      <c r="D131" s="32">
        <v>600000</v>
      </c>
      <c r="E131" s="43">
        <v>10</v>
      </c>
      <c r="F131" s="48">
        <f t="shared" si="3"/>
        <v>600000</v>
      </c>
    </row>
    <row r="132" spans="1:6" ht="21">
      <c r="A132" s="45">
        <v>131</v>
      </c>
      <c r="B132" s="45">
        <v>109</v>
      </c>
      <c r="C132" s="30" t="s">
        <v>300</v>
      </c>
      <c r="D132" s="32">
        <v>34000</v>
      </c>
      <c r="E132" s="43">
        <v>10</v>
      </c>
      <c r="F132" s="48">
        <f t="shared" si="3"/>
        <v>34000</v>
      </c>
    </row>
    <row r="133" spans="1:6" ht="21">
      <c r="A133" s="45">
        <v>132</v>
      </c>
      <c r="B133" s="45">
        <v>109</v>
      </c>
      <c r="C133" s="30" t="s">
        <v>302</v>
      </c>
      <c r="D133" s="32">
        <v>105000</v>
      </c>
      <c r="E133" s="43">
        <v>10</v>
      </c>
      <c r="F133" s="48">
        <f t="shared" si="3"/>
        <v>105000</v>
      </c>
    </row>
    <row r="134" spans="1:6" ht="21">
      <c r="A134" s="45">
        <v>133</v>
      </c>
      <c r="B134" s="45">
        <v>109</v>
      </c>
      <c r="C134" s="30" t="s">
        <v>304</v>
      </c>
      <c r="D134" s="32">
        <v>42000</v>
      </c>
      <c r="E134" s="43">
        <v>10</v>
      </c>
      <c r="F134" s="48">
        <f t="shared" si="3"/>
        <v>42000</v>
      </c>
    </row>
    <row r="135" spans="1:6" ht="21">
      <c r="A135" s="45">
        <v>134</v>
      </c>
      <c r="B135" s="45">
        <v>109</v>
      </c>
      <c r="C135" s="30" t="s">
        <v>306</v>
      </c>
      <c r="D135" s="32">
        <v>22000</v>
      </c>
      <c r="E135" s="43">
        <v>10</v>
      </c>
      <c r="F135" s="48">
        <f t="shared" si="3"/>
        <v>22000</v>
      </c>
    </row>
    <row r="136" spans="1:6" ht="21">
      <c r="A136" s="45">
        <v>135</v>
      </c>
      <c r="B136" s="45">
        <v>109</v>
      </c>
      <c r="C136" s="30" t="s">
        <v>308</v>
      </c>
      <c r="D136" s="32">
        <v>33000</v>
      </c>
      <c r="E136" s="43">
        <v>10</v>
      </c>
      <c r="F136" s="48">
        <f t="shared" si="3"/>
        <v>33000</v>
      </c>
    </row>
    <row r="137" spans="1:6" ht="21">
      <c r="A137" s="45">
        <v>136</v>
      </c>
      <c r="B137" s="45">
        <v>109</v>
      </c>
      <c r="C137" s="30" t="s">
        <v>308</v>
      </c>
      <c r="D137" s="32">
        <v>12500</v>
      </c>
      <c r="E137" s="43">
        <v>10</v>
      </c>
      <c r="F137" s="48">
        <f t="shared" si="3"/>
        <v>12500</v>
      </c>
    </row>
    <row r="138" spans="1:6" ht="21">
      <c r="A138" s="45">
        <v>137</v>
      </c>
      <c r="B138" s="45">
        <v>109</v>
      </c>
      <c r="C138" s="30" t="s">
        <v>190</v>
      </c>
      <c r="D138" s="32">
        <v>350000</v>
      </c>
      <c r="E138" s="43">
        <v>10</v>
      </c>
      <c r="F138" s="48">
        <f t="shared" si="3"/>
        <v>350000</v>
      </c>
    </row>
    <row r="139" spans="1:6" ht="21">
      <c r="A139" s="45">
        <v>138</v>
      </c>
      <c r="B139" s="45">
        <v>109</v>
      </c>
      <c r="C139" s="30" t="s">
        <v>190</v>
      </c>
      <c r="D139" s="32">
        <v>240000</v>
      </c>
      <c r="E139" s="43">
        <v>10</v>
      </c>
      <c r="F139" s="48">
        <f t="shared" si="3"/>
        <v>240000</v>
      </c>
    </row>
    <row r="140" spans="1:6" ht="21">
      <c r="A140" s="45">
        <v>139</v>
      </c>
      <c r="B140" s="45">
        <v>109</v>
      </c>
      <c r="C140" s="30" t="s">
        <v>310</v>
      </c>
      <c r="D140" s="32">
        <v>140000</v>
      </c>
      <c r="E140" s="43">
        <v>10</v>
      </c>
      <c r="F140" s="48">
        <f t="shared" si="3"/>
        <v>140000</v>
      </c>
    </row>
    <row r="141" spans="1:6" ht="21">
      <c r="A141" s="45">
        <v>140</v>
      </c>
      <c r="B141" s="45">
        <v>109</v>
      </c>
      <c r="C141" s="30" t="s">
        <v>312</v>
      </c>
      <c r="D141" s="32">
        <v>10500</v>
      </c>
      <c r="E141" s="43">
        <v>10</v>
      </c>
      <c r="F141" s="48">
        <f t="shared" si="3"/>
        <v>10500</v>
      </c>
    </row>
    <row r="142" spans="1:6" ht="21">
      <c r="A142" s="45">
        <v>141</v>
      </c>
      <c r="B142" s="45">
        <v>109</v>
      </c>
      <c r="C142" s="30" t="s">
        <v>312</v>
      </c>
      <c r="D142" s="32">
        <v>20000</v>
      </c>
      <c r="E142" s="43">
        <v>10</v>
      </c>
      <c r="F142" s="48">
        <f t="shared" si="3"/>
        <v>20000</v>
      </c>
    </row>
    <row r="143" spans="1:6" ht="21">
      <c r="A143" s="45">
        <v>142</v>
      </c>
      <c r="B143" s="45">
        <v>109</v>
      </c>
      <c r="C143" s="30" t="s">
        <v>312</v>
      </c>
      <c r="D143" s="32">
        <v>29000</v>
      </c>
      <c r="E143" s="43">
        <v>10</v>
      </c>
      <c r="F143" s="48">
        <f t="shared" si="3"/>
        <v>29000</v>
      </c>
    </row>
    <row r="144" spans="1:6" ht="21">
      <c r="A144" s="45">
        <v>143</v>
      </c>
      <c r="B144" s="45">
        <v>109</v>
      </c>
      <c r="C144" s="30" t="s">
        <v>314</v>
      </c>
      <c r="D144" s="32">
        <v>78000</v>
      </c>
      <c r="E144" s="43">
        <v>10</v>
      </c>
      <c r="F144" s="48">
        <f t="shared" si="3"/>
        <v>78000</v>
      </c>
    </row>
    <row r="145" spans="1:6" ht="21">
      <c r="A145" s="45">
        <v>144</v>
      </c>
      <c r="B145" s="45">
        <v>109</v>
      </c>
      <c r="C145" s="30" t="s">
        <v>316</v>
      </c>
      <c r="D145" s="32">
        <v>70000</v>
      </c>
      <c r="E145" s="43">
        <v>10</v>
      </c>
      <c r="F145" s="48">
        <f t="shared" si="3"/>
        <v>70000</v>
      </c>
    </row>
    <row r="146" spans="1:6" ht="21">
      <c r="A146" s="45">
        <v>145</v>
      </c>
      <c r="B146" s="45">
        <v>109</v>
      </c>
      <c r="C146" s="30" t="s">
        <v>318</v>
      </c>
      <c r="D146" s="32">
        <v>164000</v>
      </c>
      <c r="E146" s="43">
        <v>10</v>
      </c>
      <c r="F146" s="48">
        <f t="shared" si="3"/>
        <v>164000</v>
      </c>
    </row>
    <row r="147" spans="1:6" ht="21">
      <c r="A147" s="54" t="s">
        <v>202</v>
      </c>
      <c r="B147" s="43">
        <v>109</v>
      </c>
      <c r="C147" s="55" t="s">
        <v>207</v>
      </c>
      <c r="D147" s="48">
        <f>SUM(D2:D146)</f>
        <v>75003770</v>
      </c>
      <c r="E147" s="56"/>
      <c r="F147" s="48">
        <f>SUM(F2:F146)</f>
        <v>43525790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3"/>
  <sheetViews>
    <sheetView tabSelected="1" zoomScalePageLayoutView="0" workbookViewId="0" topLeftCell="A1">
      <selection activeCell="J9" sqref="J9"/>
    </sheetView>
  </sheetViews>
  <sheetFormatPr defaultColWidth="9.00390625" defaultRowHeight="15.75"/>
  <cols>
    <col min="1" max="1" width="6.25390625" style="2" customWidth="1"/>
    <col min="2" max="2" width="11.625" style="1" customWidth="1"/>
    <col min="3" max="3" width="22.875" style="2" customWidth="1"/>
    <col min="4" max="4" width="12.50390625" style="2" customWidth="1"/>
    <col min="5" max="6" width="6.625" style="1" customWidth="1"/>
    <col min="7" max="7" width="15.625" style="2" customWidth="1"/>
    <col min="8" max="8" width="13.625" style="27" customWidth="1"/>
    <col min="9" max="9" width="15.625" style="27" customWidth="1"/>
    <col min="10" max="10" width="15.625" style="2" customWidth="1"/>
    <col min="11" max="11" width="15.875" style="16" customWidth="1"/>
    <col min="12" max="12" width="9.00390625" style="16" customWidth="1"/>
    <col min="13" max="16384" width="9.00390625" style="2" customWidth="1"/>
  </cols>
  <sheetData>
    <row r="1" spans="1:12" ht="27.75">
      <c r="A1" s="60" t="s">
        <v>158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5.5">
      <c r="A2" s="61" t="s">
        <v>159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21">
      <c r="A3" s="62" t="s">
        <v>324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19.5">
      <c r="A4" s="66" t="s">
        <v>73</v>
      </c>
      <c r="B4" s="65" t="s">
        <v>74</v>
      </c>
      <c r="C4" s="65" t="s">
        <v>75</v>
      </c>
      <c r="D4" s="65" t="s">
        <v>76</v>
      </c>
      <c r="E4" s="65" t="s">
        <v>77</v>
      </c>
      <c r="F4" s="65" t="s">
        <v>78</v>
      </c>
      <c r="G4" s="65" t="s">
        <v>79</v>
      </c>
      <c r="H4" s="65" t="s">
        <v>84</v>
      </c>
      <c r="I4" s="65"/>
      <c r="J4" s="63" t="s">
        <v>81</v>
      </c>
      <c r="K4" s="68" t="s">
        <v>82</v>
      </c>
      <c r="L4" s="69" t="s">
        <v>83</v>
      </c>
    </row>
    <row r="5" spans="1:12" ht="19.5">
      <c r="A5" s="67"/>
      <c r="B5" s="65"/>
      <c r="C5" s="65"/>
      <c r="D5" s="65"/>
      <c r="E5" s="65"/>
      <c r="F5" s="65"/>
      <c r="G5" s="65"/>
      <c r="H5" s="26" t="s">
        <v>80</v>
      </c>
      <c r="I5" s="26" t="s">
        <v>133</v>
      </c>
      <c r="J5" s="64"/>
      <c r="K5" s="68"/>
      <c r="L5" s="70"/>
    </row>
    <row r="6" spans="1:12" ht="21">
      <c r="A6" s="5">
        <v>1</v>
      </c>
      <c r="B6" s="3" t="s">
        <v>118</v>
      </c>
      <c r="C6" s="6" t="s">
        <v>0</v>
      </c>
      <c r="D6" s="5" t="s">
        <v>85</v>
      </c>
      <c r="E6" s="3" t="s">
        <v>117</v>
      </c>
      <c r="F6" s="3">
        <v>4</v>
      </c>
      <c r="G6" s="7">
        <v>850000</v>
      </c>
      <c r="H6" s="8">
        <f>IF(D6&lt;97,G6/10,0)</f>
        <v>0</v>
      </c>
      <c r="I6" s="8">
        <f>IF(D6&lt;97,0,G6)</f>
        <v>850000</v>
      </c>
      <c r="J6" s="12">
        <f>G6-I6</f>
        <v>0</v>
      </c>
      <c r="K6" s="20" t="s">
        <v>139</v>
      </c>
      <c r="L6" s="14"/>
    </row>
    <row r="7" spans="1:12" ht="21">
      <c r="A7" s="5">
        <v>2</v>
      </c>
      <c r="B7" s="3" t="s">
        <v>118</v>
      </c>
      <c r="C7" s="6" t="s">
        <v>1</v>
      </c>
      <c r="D7" s="5" t="s">
        <v>85</v>
      </c>
      <c r="E7" s="3" t="s">
        <v>122</v>
      </c>
      <c r="F7" s="3">
        <v>3</v>
      </c>
      <c r="G7" s="7">
        <v>480000</v>
      </c>
      <c r="H7" s="8">
        <f aca="true" t="shared" si="0" ref="H7:H18">IF(D7&lt;97,G7/10,0)</f>
        <v>0</v>
      </c>
      <c r="I7" s="8">
        <f aca="true" t="shared" si="1" ref="I7:I18">IF(D7&lt;97,0,G7)</f>
        <v>480000</v>
      </c>
      <c r="J7" s="12">
        <f aca="true" t="shared" si="2" ref="J7:J70">G7-I7</f>
        <v>0</v>
      </c>
      <c r="K7" s="20" t="s">
        <v>139</v>
      </c>
      <c r="L7" s="14"/>
    </row>
    <row r="8" spans="1:12" ht="39">
      <c r="A8" s="5">
        <v>3</v>
      </c>
      <c r="B8" s="3" t="s">
        <v>118</v>
      </c>
      <c r="C8" s="6" t="s">
        <v>2</v>
      </c>
      <c r="D8" s="5" t="s">
        <v>86</v>
      </c>
      <c r="E8" s="3" t="s">
        <v>117</v>
      </c>
      <c r="F8" s="3">
        <v>2</v>
      </c>
      <c r="G8" s="7">
        <v>1200000</v>
      </c>
      <c r="H8" s="8">
        <f t="shared" si="0"/>
        <v>0</v>
      </c>
      <c r="I8" s="8">
        <f t="shared" si="1"/>
        <v>1200000</v>
      </c>
      <c r="J8" s="12">
        <f t="shared" si="2"/>
        <v>0</v>
      </c>
      <c r="K8" s="20"/>
      <c r="L8" s="14" t="s">
        <v>138</v>
      </c>
    </row>
    <row r="9" spans="1:12" ht="39">
      <c r="A9" s="5">
        <v>4</v>
      </c>
      <c r="B9" s="3" t="s">
        <v>118</v>
      </c>
      <c r="C9" s="6" t="s">
        <v>3</v>
      </c>
      <c r="D9" s="5" t="s">
        <v>86</v>
      </c>
      <c r="E9" s="3" t="s">
        <v>117</v>
      </c>
      <c r="F9" s="3">
        <v>1</v>
      </c>
      <c r="G9" s="7">
        <v>720000</v>
      </c>
      <c r="H9" s="8">
        <f t="shared" si="0"/>
        <v>0</v>
      </c>
      <c r="I9" s="8">
        <f t="shared" si="1"/>
        <v>720000</v>
      </c>
      <c r="J9" s="12">
        <f t="shared" si="2"/>
        <v>0</v>
      </c>
      <c r="K9" s="20"/>
      <c r="L9" s="14" t="s">
        <v>138</v>
      </c>
    </row>
    <row r="10" spans="1:12" ht="39">
      <c r="A10" s="5">
        <v>5</v>
      </c>
      <c r="B10" s="3" t="s">
        <v>118</v>
      </c>
      <c r="C10" s="6" t="s">
        <v>4</v>
      </c>
      <c r="D10" s="5" t="s">
        <v>87</v>
      </c>
      <c r="E10" s="3" t="s">
        <v>124</v>
      </c>
      <c r="F10" s="3">
        <v>1</v>
      </c>
      <c r="G10" s="7">
        <v>2675000</v>
      </c>
      <c r="H10" s="8">
        <f t="shared" si="0"/>
        <v>0</v>
      </c>
      <c r="I10" s="8">
        <f t="shared" si="1"/>
        <v>2675000</v>
      </c>
      <c r="J10" s="12">
        <f t="shared" si="2"/>
        <v>0</v>
      </c>
      <c r="K10" s="21" t="s">
        <v>140</v>
      </c>
      <c r="L10" s="14"/>
    </row>
    <row r="11" spans="1:12" ht="39">
      <c r="A11" s="5">
        <v>6</v>
      </c>
      <c r="B11" s="3" t="s">
        <v>118</v>
      </c>
      <c r="C11" s="6" t="s">
        <v>5</v>
      </c>
      <c r="D11" s="5" t="s">
        <v>87</v>
      </c>
      <c r="E11" s="3" t="s">
        <v>124</v>
      </c>
      <c r="F11" s="3">
        <v>1</v>
      </c>
      <c r="G11" s="7">
        <v>603000</v>
      </c>
      <c r="H11" s="8">
        <f t="shared" si="0"/>
        <v>0</v>
      </c>
      <c r="I11" s="8">
        <f t="shared" si="1"/>
        <v>603000</v>
      </c>
      <c r="J11" s="17">
        <f t="shared" si="2"/>
        <v>0</v>
      </c>
      <c r="K11" s="20" t="s">
        <v>141</v>
      </c>
      <c r="L11" s="18"/>
    </row>
    <row r="12" spans="1:12" ht="39">
      <c r="A12" s="5">
        <v>7</v>
      </c>
      <c r="B12" s="3" t="s">
        <v>118</v>
      </c>
      <c r="C12" s="6" t="s">
        <v>6</v>
      </c>
      <c r="D12" s="5" t="s">
        <v>87</v>
      </c>
      <c r="E12" s="3" t="s">
        <v>124</v>
      </c>
      <c r="F12" s="3">
        <v>1</v>
      </c>
      <c r="G12" s="7">
        <v>945000</v>
      </c>
      <c r="H12" s="8">
        <f t="shared" si="0"/>
        <v>0</v>
      </c>
      <c r="I12" s="8">
        <f t="shared" si="1"/>
        <v>945000</v>
      </c>
      <c r="J12" s="17">
        <f t="shared" si="2"/>
        <v>0</v>
      </c>
      <c r="K12" s="20" t="s">
        <v>141</v>
      </c>
      <c r="L12" s="18"/>
    </row>
    <row r="13" spans="1:12" ht="21">
      <c r="A13" s="5">
        <v>8</v>
      </c>
      <c r="B13" s="3" t="s">
        <v>119</v>
      </c>
      <c r="C13" s="6" t="s">
        <v>7</v>
      </c>
      <c r="D13" s="5" t="s">
        <v>87</v>
      </c>
      <c r="E13" s="3" t="s">
        <v>123</v>
      </c>
      <c r="F13" s="3">
        <v>1</v>
      </c>
      <c r="G13" s="7">
        <v>70000</v>
      </c>
      <c r="H13" s="8">
        <f t="shared" si="0"/>
        <v>0</v>
      </c>
      <c r="I13" s="8">
        <f t="shared" si="1"/>
        <v>70000</v>
      </c>
      <c r="J13" s="17">
        <f t="shared" si="2"/>
        <v>0</v>
      </c>
      <c r="K13" s="21" t="s">
        <v>188</v>
      </c>
      <c r="L13" s="18"/>
    </row>
    <row r="14" spans="1:12" ht="21">
      <c r="A14" s="5">
        <v>9</v>
      </c>
      <c r="B14" s="3" t="s">
        <v>119</v>
      </c>
      <c r="C14" s="6" t="s">
        <v>8</v>
      </c>
      <c r="D14" s="5" t="s">
        <v>87</v>
      </c>
      <c r="E14" s="3" t="s">
        <v>123</v>
      </c>
      <c r="F14" s="3">
        <v>1</v>
      </c>
      <c r="G14" s="7">
        <v>57000</v>
      </c>
      <c r="H14" s="8">
        <f t="shared" si="0"/>
        <v>0</v>
      </c>
      <c r="I14" s="8">
        <f t="shared" si="1"/>
        <v>57000</v>
      </c>
      <c r="J14" s="17">
        <f t="shared" si="2"/>
        <v>0</v>
      </c>
      <c r="K14" s="22" t="s">
        <v>148</v>
      </c>
      <c r="L14" s="18"/>
    </row>
    <row r="15" spans="1:12" ht="21">
      <c r="A15" s="5">
        <v>10</v>
      </c>
      <c r="B15" s="3" t="s">
        <v>119</v>
      </c>
      <c r="C15" s="6" t="s">
        <v>9</v>
      </c>
      <c r="D15" s="5" t="s">
        <v>88</v>
      </c>
      <c r="E15" s="3" t="s">
        <v>123</v>
      </c>
      <c r="F15" s="3">
        <v>3</v>
      </c>
      <c r="G15" s="7">
        <v>174000</v>
      </c>
      <c r="H15" s="8">
        <f t="shared" si="0"/>
        <v>0</v>
      </c>
      <c r="I15" s="8">
        <f t="shared" si="1"/>
        <v>174000</v>
      </c>
      <c r="J15" s="17">
        <f t="shared" si="2"/>
        <v>0</v>
      </c>
      <c r="K15" s="22" t="s">
        <v>148</v>
      </c>
      <c r="L15" s="18"/>
    </row>
    <row r="16" spans="1:12" ht="21">
      <c r="A16" s="5">
        <v>11</v>
      </c>
      <c r="B16" s="3" t="s">
        <v>119</v>
      </c>
      <c r="C16" s="6" t="s">
        <v>10</v>
      </c>
      <c r="D16" s="5" t="s">
        <v>88</v>
      </c>
      <c r="E16" s="3" t="s">
        <v>123</v>
      </c>
      <c r="F16" s="3">
        <v>3</v>
      </c>
      <c r="G16" s="7">
        <v>208000</v>
      </c>
      <c r="H16" s="8">
        <f t="shared" si="0"/>
        <v>0</v>
      </c>
      <c r="I16" s="8">
        <f t="shared" si="1"/>
        <v>208000</v>
      </c>
      <c r="J16" s="17">
        <f t="shared" si="2"/>
        <v>0</v>
      </c>
      <c r="K16" s="22" t="s">
        <v>148</v>
      </c>
      <c r="L16" s="18"/>
    </row>
    <row r="17" spans="1:12" ht="21">
      <c r="A17" s="5">
        <v>12</v>
      </c>
      <c r="B17" s="3" t="s">
        <v>119</v>
      </c>
      <c r="C17" s="6" t="s">
        <v>11</v>
      </c>
      <c r="D17" s="5" t="s">
        <v>89</v>
      </c>
      <c r="E17" s="3" t="s">
        <v>123</v>
      </c>
      <c r="F17" s="3">
        <v>3</v>
      </c>
      <c r="G17" s="7">
        <v>197850</v>
      </c>
      <c r="H17" s="8">
        <f t="shared" si="0"/>
        <v>0</v>
      </c>
      <c r="I17" s="8">
        <f t="shared" si="1"/>
        <v>197850</v>
      </c>
      <c r="J17" s="17">
        <f t="shared" si="2"/>
        <v>0</v>
      </c>
      <c r="K17" s="20" t="s">
        <v>188</v>
      </c>
      <c r="L17" s="18"/>
    </row>
    <row r="18" spans="1:12" ht="21">
      <c r="A18" s="5">
        <v>13</v>
      </c>
      <c r="B18" s="3" t="s">
        <v>119</v>
      </c>
      <c r="C18" s="6" t="s">
        <v>12</v>
      </c>
      <c r="D18" s="5" t="s">
        <v>89</v>
      </c>
      <c r="E18" s="3" t="s">
        <v>123</v>
      </c>
      <c r="F18" s="3">
        <v>6</v>
      </c>
      <c r="G18" s="7">
        <v>357600</v>
      </c>
      <c r="H18" s="8">
        <f t="shared" si="0"/>
        <v>0</v>
      </c>
      <c r="I18" s="8">
        <f t="shared" si="1"/>
        <v>357600</v>
      </c>
      <c r="J18" s="17">
        <f t="shared" si="2"/>
        <v>0</v>
      </c>
      <c r="K18" s="22" t="s">
        <v>148</v>
      </c>
      <c r="L18" s="18"/>
    </row>
    <row r="19" spans="1:12" ht="21">
      <c r="A19" s="5">
        <v>14</v>
      </c>
      <c r="B19" s="3" t="s">
        <v>119</v>
      </c>
      <c r="C19" s="6" t="s">
        <v>13</v>
      </c>
      <c r="D19" s="5" t="s">
        <v>89</v>
      </c>
      <c r="E19" s="3" t="s">
        <v>123</v>
      </c>
      <c r="F19" s="3">
        <v>5</v>
      </c>
      <c r="G19" s="7">
        <v>363000</v>
      </c>
      <c r="H19" s="8">
        <f aca="true" t="shared" si="3" ref="H19:H28">IF(D19&lt;97,G19/10,0)</f>
        <v>0</v>
      </c>
      <c r="I19" s="8">
        <f aca="true" t="shared" si="4" ref="I19:I28">IF(D19&lt;97,0,G19)</f>
        <v>363000</v>
      </c>
      <c r="J19" s="17">
        <f t="shared" si="2"/>
        <v>0</v>
      </c>
      <c r="K19" s="22" t="s">
        <v>148</v>
      </c>
      <c r="L19" s="18"/>
    </row>
    <row r="20" spans="1:12" ht="21">
      <c r="A20" s="5">
        <v>15</v>
      </c>
      <c r="B20" s="3" t="s">
        <v>119</v>
      </c>
      <c r="C20" s="6" t="s">
        <v>14</v>
      </c>
      <c r="D20" s="5" t="s">
        <v>90</v>
      </c>
      <c r="E20" s="3" t="s">
        <v>123</v>
      </c>
      <c r="F20" s="3">
        <v>10</v>
      </c>
      <c r="G20" s="7">
        <v>600000</v>
      </c>
      <c r="H20" s="8">
        <f t="shared" si="3"/>
        <v>0</v>
      </c>
      <c r="I20" s="8">
        <f t="shared" si="4"/>
        <v>600000</v>
      </c>
      <c r="J20" s="17">
        <f t="shared" si="2"/>
        <v>0</v>
      </c>
      <c r="K20" s="22" t="s">
        <v>148</v>
      </c>
      <c r="L20" s="18"/>
    </row>
    <row r="21" spans="1:12" ht="21">
      <c r="A21" s="5">
        <v>16</v>
      </c>
      <c r="B21" s="3" t="s">
        <v>119</v>
      </c>
      <c r="C21" s="6" t="s">
        <v>15</v>
      </c>
      <c r="D21" s="5" t="s">
        <v>90</v>
      </c>
      <c r="E21" s="3" t="s">
        <v>123</v>
      </c>
      <c r="F21" s="3">
        <v>9</v>
      </c>
      <c r="G21" s="7">
        <v>621000</v>
      </c>
      <c r="H21" s="8">
        <f t="shared" si="3"/>
        <v>0</v>
      </c>
      <c r="I21" s="8">
        <f t="shared" si="4"/>
        <v>621000</v>
      </c>
      <c r="J21" s="17">
        <f t="shared" si="2"/>
        <v>0</v>
      </c>
      <c r="K21" s="22" t="s">
        <v>148</v>
      </c>
      <c r="L21" s="18"/>
    </row>
    <row r="22" spans="1:12" ht="21">
      <c r="A22" s="5">
        <v>17</v>
      </c>
      <c r="B22" s="3" t="s">
        <v>120</v>
      </c>
      <c r="C22" s="6" t="s">
        <v>16</v>
      </c>
      <c r="D22" s="5" t="s">
        <v>91</v>
      </c>
      <c r="E22" s="3" t="s">
        <v>122</v>
      </c>
      <c r="F22" s="3">
        <v>1</v>
      </c>
      <c r="G22" s="7">
        <v>96249</v>
      </c>
      <c r="H22" s="8">
        <f t="shared" si="3"/>
        <v>0</v>
      </c>
      <c r="I22" s="8">
        <f t="shared" si="4"/>
        <v>96249</v>
      </c>
      <c r="J22" s="17">
        <f t="shared" si="2"/>
        <v>0</v>
      </c>
      <c r="K22" s="20" t="s">
        <v>142</v>
      </c>
      <c r="L22" s="18"/>
    </row>
    <row r="23" spans="1:12" ht="21">
      <c r="A23" s="5">
        <v>18</v>
      </c>
      <c r="B23" s="3" t="s">
        <v>120</v>
      </c>
      <c r="C23" s="6" t="s">
        <v>17</v>
      </c>
      <c r="D23" s="5" t="s">
        <v>91</v>
      </c>
      <c r="E23" s="3" t="s">
        <v>122</v>
      </c>
      <c r="F23" s="3">
        <v>1</v>
      </c>
      <c r="G23" s="7">
        <v>105416</v>
      </c>
      <c r="H23" s="8">
        <f t="shared" si="3"/>
        <v>0</v>
      </c>
      <c r="I23" s="8">
        <f t="shared" si="4"/>
        <v>105416</v>
      </c>
      <c r="J23" s="17">
        <f t="shared" si="2"/>
        <v>0</v>
      </c>
      <c r="K23" s="20" t="s">
        <v>143</v>
      </c>
      <c r="L23" s="18"/>
    </row>
    <row r="24" spans="1:12" ht="21">
      <c r="A24" s="5">
        <v>19</v>
      </c>
      <c r="B24" s="3" t="s">
        <v>120</v>
      </c>
      <c r="C24" s="6" t="s">
        <v>18</v>
      </c>
      <c r="D24" s="5" t="s">
        <v>91</v>
      </c>
      <c r="E24" s="3" t="s">
        <v>122</v>
      </c>
      <c r="F24" s="3">
        <v>1</v>
      </c>
      <c r="G24" s="7">
        <v>91666</v>
      </c>
      <c r="H24" s="8">
        <f t="shared" si="3"/>
        <v>0</v>
      </c>
      <c r="I24" s="8">
        <f t="shared" si="4"/>
        <v>91666</v>
      </c>
      <c r="J24" s="17">
        <f t="shared" si="2"/>
        <v>0</v>
      </c>
      <c r="K24" s="20" t="s">
        <v>143</v>
      </c>
      <c r="L24" s="18"/>
    </row>
    <row r="25" spans="1:12" ht="21">
      <c r="A25" s="5">
        <v>20</v>
      </c>
      <c r="B25" s="3" t="s">
        <v>120</v>
      </c>
      <c r="C25" s="6" t="s">
        <v>19</v>
      </c>
      <c r="D25" s="5" t="s">
        <v>91</v>
      </c>
      <c r="E25" s="3" t="s">
        <v>122</v>
      </c>
      <c r="F25" s="3">
        <v>1</v>
      </c>
      <c r="G25" s="7">
        <v>91666</v>
      </c>
      <c r="H25" s="8">
        <f t="shared" si="3"/>
        <v>0</v>
      </c>
      <c r="I25" s="8">
        <f t="shared" si="4"/>
        <v>91666</v>
      </c>
      <c r="J25" s="17">
        <f t="shared" si="2"/>
        <v>0</v>
      </c>
      <c r="K25" s="20" t="s">
        <v>143</v>
      </c>
      <c r="L25" s="18"/>
    </row>
    <row r="26" spans="1:12" ht="21">
      <c r="A26" s="5">
        <v>21</v>
      </c>
      <c r="B26" s="3" t="s">
        <v>120</v>
      </c>
      <c r="C26" s="6" t="s">
        <v>20</v>
      </c>
      <c r="D26" s="5" t="s">
        <v>91</v>
      </c>
      <c r="E26" s="3" t="s">
        <v>122</v>
      </c>
      <c r="F26" s="3">
        <v>1</v>
      </c>
      <c r="G26" s="7">
        <v>73333</v>
      </c>
      <c r="H26" s="8">
        <f t="shared" si="3"/>
        <v>0</v>
      </c>
      <c r="I26" s="8">
        <f t="shared" si="4"/>
        <v>73333</v>
      </c>
      <c r="J26" s="17">
        <f t="shared" si="2"/>
        <v>0</v>
      </c>
      <c r="K26" s="20" t="s">
        <v>143</v>
      </c>
      <c r="L26" s="18"/>
    </row>
    <row r="27" spans="1:12" ht="39">
      <c r="A27" s="5">
        <v>22</v>
      </c>
      <c r="B27" s="3" t="s">
        <v>120</v>
      </c>
      <c r="C27" s="6" t="s">
        <v>21</v>
      </c>
      <c r="D27" s="5" t="s">
        <v>91</v>
      </c>
      <c r="E27" s="3" t="s">
        <v>126</v>
      </c>
      <c r="F27" s="3">
        <v>10</v>
      </c>
      <c r="G27" s="7">
        <v>91670</v>
      </c>
      <c r="H27" s="8">
        <f t="shared" si="3"/>
        <v>0</v>
      </c>
      <c r="I27" s="8">
        <f t="shared" si="4"/>
        <v>91670</v>
      </c>
      <c r="J27" s="17">
        <f t="shared" si="2"/>
        <v>0</v>
      </c>
      <c r="K27" s="21" t="s">
        <v>188</v>
      </c>
      <c r="L27" s="18"/>
    </row>
    <row r="28" spans="1:12" ht="21">
      <c r="A28" s="5">
        <v>23</v>
      </c>
      <c r="B28" s="3" t="s">
        <v>120</v>
      </c>
      <c r="C28" s="6" t="s">
        <v>22</v>
      </c>
      <c r="D28" s="5" t="s">
        <v>92</v>
      </c>
      <c r="E28" s="3" t="s">
        <v>125</v>
      </c>
      <c r="F28" s="3">
        <v>4</v>
      </c>
      <c r="G28" s="7">
        <v>520000</v>
      </c>
      <c r="H28" s="8">
        <f t="shared" si="3"/>
        <v>0</v>
      </c>
      <c r="I28" s="8">
        <f t="shared" si="4"/>
        <v>520000</v>
      </c>
      <c r="J28" s="17">
        <f t="shared" si="2"/>
        <v>0</v>
      </c>
      <c r="K28" s="20" t="s">
        <v>188</v>
      </c>
      <c r="L28" s="18"/>
    </row>
    <row r="29" spans="1:12" ht="21">
      <c r="A29" s="5">
        <v>24</v>
      </c>
      <c r="B29" s="3" t="s">
        <v>119</v>
      </c>
      <c r="C29" s="6" t="s">
        <v>23</v>
      </c>
      <c r="D29" s="5" t="s">
        <v>93</v>
      </c>
      <c r="E29" s="3" t="s">
        <v>123</v>
      </c>
      <c r="F29" s="3">
        <v>18</v>
      </c>
      <c r="G29" s="7">
        <v>1008000</v>
      </c>
      <c r="H29" s="8">
        <f aca="true" t="shared" si="5" ref="H29:H34">IF(D29&lt;97,G29/10,0)</f>
        <v>0</v>
      </c>
      <c r="I29" s="8">
        <f aca="true" t="shared" si="6" ref="I29:I34">IF(D29&lt;97,0,G29)</f>
        <v>1008000</v>
      </c>
      <c r="J29" s="12">
        <f t="shared" si="2"/>
        <v>0</v>
      </c>
      <c r="K29" s="22" t="s">
        <v>148</v>
      </c>
      <c r="L29" s="14"/>
    </row>
    <row r="30" spans="1:12" ht="21">
      <c r="A30" s="5">
        <v>25</v>
      </c>
      <c r="B30" s="3" t="s">
        <v>119</v>
      </c>
      <c r="C30" s="6" t="s">
        <v>24</v>
      </c>
      <c r="D30" s="5" t="s">
        <v>93</v>
      </c>
      <c r="E30" s="3" t="s">
        <v>123</v>
      </c>
      <c r="F30" s="3">
        <v>18</v>
      </c>
      <c r="G30" s="7">
        <v>1198800</v>
      </c>
      <c r="H30" s="8">
        <f t="shared" si="5"/>
        <v>0</v>
      </c>
      <c r="I30" s="8">
        <f t="shared" si="6"/>
        <v>1198800</v>
      </c>
      <c r="J30" s="12">
        <f t="shared" si="2"/>
        <v>0</v>
      </c>
      <c r="K30" s="22" t="s">
        <v>148</v>
      </c>
      <c r="L30" s="14"/>
    </row>
    <row r="31" spans="1:12" ht="21">
      <c r="A31" s="5">
        <v>26</v>
      </c>
      <c r="B31" s="3" t="s">
        <v>118</v>
      </c>
      <c r="C31" s="6" t="s">
        <v>25</v>
      </c>
      <c r="D31" s="5" t="s">
        <v>93</v>
      </c>
      <c r="E31" s="3" t="s">
        <v>117</v>
      </c>
      <c r="F31" s="3">
        <v>40</v>
      </c>
      <c r="G31" s="7">
        <v>833200</v>
      </c>
      <c r="H31" s="8">
        <f t="shared" si="5"/>
        <v>0</v>
      </c>
      <c r="I31" s="8">
        <f t="shared" si="6"/>
        <v>833200</v>
      </c>
      <c r="J31" s="12">
        <f t="shared" si="2"/>
        <v>0</v>
      </c>
      <c r="K31" s="22" t="s">
        <v>148</v>
      </c>
      <c r="L31" s="14"/>
    </row>
    <row r="32" spans="1:12" ht="21">
      <c r="A32" s="5">
        <v>27</v>
      </c>
      <c r="B32" s="3" t="s">
        <v>118</v>
      </c>
      <c r="C32" s="6" t="s">
        <v>26</v>
      </c>
      <c r="D32" s="5" t="s">
        <v>93</v>
      </c>
      <c r="E32" s="3" t="s">
        <v>117</v>
      </c>
      <c r="F32" s="3">
        <v>6</v>
      </c>
      <c r="G32" s="7">
        <v>60000</v>
      </c>
      <c r="H32" s="8">
        <f t="shared" si="5"/>
        <v>0</v>
      </c>
      <c r="I32" s="8">
        <f t="shared" si="6"/>
        <v>60000</v>
      </c>
      <c r="J32" s="12">
        <f t="shared" si="2"/>
        <v>0</v>
      </c>
      <c r="K32" s="22" t="s">
        <v>148</v>
      </c>
      <c r="L32" s="14"/>
    </row>
    <row r="33" spans="1:12" ht="21">
      <c r="A33" s="5">
        <v>28</v>
      </c>
      <c r="B33" s="3" t="s">
        <v>119</v>
      </c>
      <c r="C33" s="6" t="s">
        <v>14</v>
      </c>
      <c r="D33" s="5" t="s">
        <v>94</v>
      </c>
      <c r="E33" s="3" t="s">
        <v>123</v>
      </c>
      <c r="F33" s="3">
        <v>10</v>
      </c>
      <c r="G33" s="7">
        <v>599000</v>
      </c>
      <c r="H33" s="8">
        <f t="shared" si="5"/>
        <v>0</v>
      </c>
      <c r="I33" s="8">
        <f t="shared" si="6"/>
        <v>599000</v>
      </c>
      <c r="J33" s="12">
        <f t="shared" si="2"/>
        <v>0</v>
      </c>
      <c r="K33" s="22" t="s">
        <v>148</v>
      </c>
      <c r="L33" s="14"/>
    </row>
    <row r="34" spans="1:12" ht="21">
      <c r="A34" s="5">
        <v>29</v>
      </c>
      <c r="B34" s="3" t="s">
        <v>119</v>
      </c>
      <c r="C34" s="6" t="s">
        <v>15</v>
      </c>
      <c r="D34" s="5" t="s">
        <v>94</v>
      </c>
      <c r="E34" s="3" t="s">
        <v>123</v>
      </c>
      <c r="F34" s="3">
        <v>9</v>
      </c>
      <c r="G34" s="7">
        <v>621000</v>
      </c>
      <c r="H34" s="8">
        <f t="shared" si="5"/>
        <v>0</v>
      </c>
      <c r="I34" s="8">
        <f t="shared" si="6"/>
        <v>621000</v>
      </c>
      <c r="J34" s="12">
        <f t="shared" si="2"/>
        <v>0</v>
      </c>
      <c r="K34" s="22" t="s">
        <v>148</v>
      </c>
      <c r="L34" s="14"/>
    </row>
    <row r="35" spans="1:12" ht="21">
      <c r="A35" s="5">
        <v>30</v>
      </c>
      <c r="B35" s="3" t="s">
        <v>119</v>
      </c>
      <c r="C35" s="6" t="s">
        <v>27</v>
      </c>
      <c r="D35" s="5" t="s">
        <v>95</v>
      </c>
      <c r="E35" s="3" t="s">
        <v>123</v>
      </c>
      <c r="F35" s="3">
        <v>14</v>
      </c>
      <c r="G35" s="7">
        <v>866600</v>
      </c>
      <c r="H35" s="8">
        <f aca="true" t="shared" si="7" ref="H35:H98">IF(D35&lt;97,G35/10,0)</f>
        <v>0</v>
      </c>
      <c r="I35" s="8">
        <f>IF(D35&lt;97,0,G35)</f>
        <v>866600</v>
      </c>
      <c r="J35" s="12">
        <f t="shared" si="2"/>
        <v>0</v>
      </c>
      <c r="K35" s="22" t="s">
        <v>148</v>
      </c>
      <c r="L35" s="14"/>
    </row>
    <row r="36" spans="1:12" ht="21">
      <c r="A36" s="5">
        <v>31</v>
      </c>
      <c r="B36" s="3" t="s">
        <v>119</v>
      </c>
      <c r="C36" s="6" t="s">
        <v>28</v>
      </c>
      <c r="D36" s="5" t="s">
        <v>95</v>
      </c>
      <c r="E36" s="3" t="s">
        <v>123</v>
      </c>
      <c r="F36" s="3">
        <v>15</v>
      </c>
      <c r="G36" s="7">
        <v>1065000</v>
      </c>
      <c r="H36" s="8">
        <f t="shared" si="7"/>
        <v>0</v>
      </c>
      <c r="I36" s="8">
        <f>IF(D36&lt;97,0,G36)</f>
        <v>1065000</v>
      </c>
      <c r="J36" s="12">
        <f t="shared" si="2"/>
        <v>0</v>
      </c>
      <c r="K36" s="22" t="s">
        <v>148</v>
      </c>
      <c r="L36" s="14"/>
    </row>
    <row r="37" spans="1:12" ht="21">
      <c r="A37" s="5">
        <v>32</v>
      </c>
      <c r="B37" s="3" t="s">
        <v>118</v>
      </c>
      <c r="C37" s="6" t="s">
        <v>29</v>
      </c>
      <c r="D37" s="5" t="s">
        <v>95</v>
      </c>
      <c r="E37" s="3" t="s">
        <v>117</v>
      </c>
      <c r="F37" s="3">
        <v>24</v>
      </c>
      <c r="G37" s="7">
        <v>573600</v>
      </c>
      <c r="H37" s="8">
        <f t="shared" si="7"/>
        <v>0</v>
      </c>
      <c r="I37" s="8">
        <f>IF(D37&lt;97,0,G37)</f>
        <v>573600</v>
      </c>
      <c r="J37" s="12">
        <f t="shared" si="2"/>
        <v>0</v>
      </c>
      <c r="K37" s="22" t="s">
        <v>148</v>
      </c>
      <c r="L37" s="14"/>
    </row>
    <row r="38" spans="1:12" ht="21">
      <c r="A38" s="5">
        <v>33</v>
      </c>
      <c r="B38" s="3" t="s">
        <v>118</v>
      </c>
      <c r="C38" s="6" t="s">
        <v>30</v>
      </c>
      <c r="D38" s="5" t="s">
        <v>95</v>
      </c>
      <c r="E38" s="3" t="s">
        <v>117</v>
      </c>
      <c r="F38" s="3">
        <v>4</v>
      </c>
      <c r="G38" s="7">
        <v>44800</v>
      </c>
      <c r="H38" s="8">
        <f t="shared" si="7"/>
        <v>0</v>
      </c>
      <c r="I38" s="8">
        <f>IF(D38&lt;97,0,G38)</f>
        <v>44800</v>
      </c>
      <c r="J38" s="12">
        <f t="shared" si="2"/>
        <v>0</v>
      </c>
      <c r="K38" s="22" t="s">
        <v>148</v>
      </c>
      <c r="L38" s="14"/>
    </row>
    <row r="39" spans="1:12" ht="21">
      <c r="A39" s="5">
        <v>34</v>
      </c>
      <c r="B39" s="3" t="s">
        <v>119</v>
      </c>
      <c r="C39" s="6" t="s">
        <v>31</v>
      </c>
      <c r="D39" s="5" t="s">
        <v>96</v>
      </c>
      <c r="E39" s="3" t="s">
        <v>123</v>
      </c>
      <c r="F39" s="3">
        <v>2</v>
      </c>
      <c r="G39" s="7">
        <v>140000</v>
      </c>
      <c r="H39" s="8">
        <f t="shared" si="7"/>
        <v>0</v>
      </c>
      <c r="I39" s="8">
        <f>G39/10*9</f>
        <v>126000</v>
      </c>
      <c r="J39" s="12">
        <f t="shared" si="2"/>
        <v>14000</v>
      </c>
      <c r="K39" s="22" t="s">
        <v>148</v>
      </c>
      <c r="L39" s="14"/>
    </row>
    <row r="40" spans="1:12" ht="21">
      <c r="A40" s="5">
        <v>35</v>
      </c>
      <c r="B40" s="3" t="s">
        <v>119</v>
      </c>
      <c r="C40" s="6" t="s">
        <v>32</v>
      </c>
      <c r="D40" s="5" t="s">
        <v>97</v>
      </c>
      <c r="E40" s="3" t="s">
        <v>123</v>
      </c>
      <c r="F40" s="3">
        <v>1</v>
      </c>
      <c r="G40" s="7">
        <v>86000</v>
      </c>
      <c r="H40" s="8">
        <f t="shared" si="7"/>
        <v>0</v>
      </c>
      <c r="I40" s="8">
        <f>G40/10*9</f>
        <v>77400</v>
      </c>
      <c r="J40" s="12">
        <f t="shared" si="2"/>
        <v>8600</v>
      </c>
      <c r="K40" s="22" t="s">
        <v>148</v>
      </c>
      <c r="L40" s="14"/>
    </row>
    <row r="41" spans="1:12" ht="21">
      <c r="A41" s="5">
        <v>36</v>
      </c>
      <c r="B41" s="3" t="s">
        <v>119</v>
      </c>
      <c r="C41" s="6" t="s">
        <v>12</v>
      </c>
      <c r="D41" s="5" t="s">
        <v>98</v>
      </c>
      <c r="E41" s="3" t="s">
        <v>123</v>
      </c>
      <c r="F41" s="3">
        <v>6</v>
      </c>
      <c r="G41" s="7">
        <v>381200</v>
      </c>
      <c r="H41" s="8">
        <f t="shared" si="7"/>
        <v>0</v>
      </c>
      <c r="I41" s="8">
        <f>G41/10*9</f>
        <v>343080</v>
      </c>
      <c r="J41" s="12">
        <f t="shared" si="2"/>
        <v>38120</v>
      </c>
      <c r="K41" s="22" t="s">
        <v>148</v>
      </c>
      <c r="L41" s="14"/>
    </row>
    <row r="42" spans="1:12" ht="21">
      <c r="A42" s="5">
        <v>37</v>
      </c>
      <c r="B42" s="3" t="s">
        <v>119</v>
      </c>
      <c r="C42" s="6" t="s">
        <v>33</v>
      </c>
      <c r="D42" s="5" t="s">
        <v>98</v>
      </c>
      <c r="E42" s="3" t="s">
        <v>123</v>
      </c>
      <c r="F42" s="3">
        <v>6</v>
      </c>
      <c r="G42" s="7">
        <v>448800</v>
      </c>
      <c r="H42" s="8">
        <f t="shared" si="7"/>
        <v>0</v>
      </c>
      <c r="I42" s="8">
        <f>G42/10*9</f>
        <v>403920</v>
      </c>
      <c r="J42" s="12">
        <f t="shared" si="2"/>
        <v>44880</v>
      </c>
      <c r="K42" s="22" t="s">
        <v>148</v>
      </c>
      <c r="L42" s="14"/>
    </row>
    <row r="43" spans="1:12" ht="21">
      <c r="A43" s="5">
        <v>38</v>
      </c>
      <c r="B43" s="3" t="s">
        <v>119</v>
      </c>
      <c r="C43" s="6" t="s">
        <v>34</v>
      </c>
      <c r="D43" s="5" t="s">
        <v>99</v>
      </c>
      <c r="E43" s="3" t="s">
        <v>123</v>
      </c>
      <c r="F43" s="3">
        <v>5</v>
      </c>
      <c r="G43" s="7">
        <v>350000</v>
      </c>
      <c r="H43" s="8">
        <f t="shared" si="7"/>
        <v>0</v>
      </c>
      <c r="I43" s="8">
        <f>G43/10*7</f>
        <v>245000</v>
      </c>
      <c r="J43" s="12">
        <f t="shared" si="2"/>
        <v>105000</v>
      </c>
      <c r="K43" s="22" t="s">
        <v>148</v>
      </c>
      <c r="L43" s="14"/>
    </row>
    <row r="44" spans="1:12" ht="21">
      <c r="A44" s="5">
        <v>39</v>
      </c>
      <c r="B44" s="3" t="s">
        <v>119</v>
      </c>
      <c r="C44" s="6" t="s">
        <v>11</v>
      </c>
      <c r="D44" s="5" t="s">
        <v>99</v>
      </c>
      <c r="E44" s="3" t="s">
        <v>123</v>
      </c>
      <c r="F44" s="3">
        <v>3</v>
      </c>
      <c r="G44" s="7">
        <v>261900</v>
      </c>
      <c r="H44" s="8">
        <f t="shared" si="7"/>
        <v>0</v>
      </c>
      <c r="I44" s="8">
        <f>G44/10*7</f>
        <v>183330</v>
      </c>
      <c r="J44" s="12">
        <f t="shared" si="2"/>
        <v>78570</v>
      </c>
      <c r="K44" s="20" t="s">
        <v>188</v>
      </c>
      <c r="L44" s="14"/>
    </row>
    <row r="45" spans="1:12" ht="21">
      <c r="A45" s="5">
        <v>40</v>
      </c>
      <c r="B45" s="3" t="s">
        <v>119</v>
      </c>
      <c r="C45" s="6" t="s">
        <v>35</v>
      </c>
      <c r="D45" s="5" t="s">
        <v>99</v>
      </c>
      <c r="E45" s="3" t="s">
        <v>123</v>
      </c>
      <c r="F45" s="3">
        <v>1</v>
      </c>
      <c r="G45" s="7">
        <v>391260</v>
      </c>
      <c r="H45" s="8">
        <f t="shared" si="7"/>
        <v>0</v>
      </c>
      <c r="I45" s="8">
        <f>G45/10*7</f>
        <v>273882</v>
      </c>
      <c r="J45" s="12">
        <f t="shared" si="2"/>
        <v>117378</v>
      </c>
      <c r="K45" s="22" t="s">
        <v>148</v>
      </c>
      <c r="L45" s="14"/>
    </row>
    <row r="46" spans="1:12" ht="21">
      <c r="A46" s="5">
        <v>41</v>
      </c>
      <c r="B46" s="3" t="s">
        <v>119</v>
      </c>
      <c r="C46" s="6" t="s">
        <v>36</v>
      </c>
      <c r="D46" s="5" t="s">
        <v>100</v>
      </c>
      <c r="E46" s="3" t="s">
        <v>123</v>
      </c>
      <c r="F46" s="3">
        <v>4</v>
      </c>
      <c r="G46" s="7">
        <v>270000</v>
      </c>
      <c r="H46" s="8">
        <f t="shared" si="7"/>
        <v>0</v>
      </c>
      <c r="I46" s="8">
        <f>G46/10*7</f>
        <v>189000</v>
      </c>
      <c r="J46" s="12">
        <f t="shared" si="2"/>
        <v>81000</v>
      </c>
      <c r="K46" s="22" t="s">
        <v>148</v>
      </c>
      <c r="L46" s="14"/>
    </row>
    <row r="47" spans="1:12" ht="21">
      <c r="A47" s="5">
        <v>42</v>
      </c>
      <c r="B47" s="3" t="s">
        <v>119</v>
      </c>
      <c r="C47" s="6" t="s">
        <v>37</v>
      </c>
      <c r="D47" s="5" t="s">
        <v>100</v>
      </c>
      <c r="E47" s="3" t="s">
        <v>123</v>
      </c>
      <c r="F47" s="3">
        <v>1</v>
      </c>
      <c r="G47" s="7">
        <v>240000</v>
      </c>
      <c r="H47" s="8">
        <f t="shared" si="7"/>
        <v>0</v>
      </c>
      <c r="I47" s="8">
        <f>G47/10*7</f>
        <v>168000</v>
      </c>
      <c r="J47" s="12">
        <f t="shared" si="2"/>
        <v>72000</v>
      </c>
      <c r="K47" s="22" t="s">
        <v>148</v>
      </c>
      <c r="L47" s="14"/>
    </row>
    <row r="48" spans="1:12" ht="21">
      <c r="A48" s="5">
        <v>43</v>
      </c>
      <c r="B48" s="3" t="s">
        <v>119</v>
      </c>
      <c r="C48" s="6" t="s">
        <v>34</v>
      </c>
      <c r="D48" s="5" t="s">
        <v>101</v>
      </c>
      <c r="E48" s="3" t="s">
        <v>123</v>
      </c>
      <c r="F48" s="3">
        <v>5</v>
      </c>
      <c r="G48" s="7">
        <v>425000</v>
      </c>
      <c r="H48" s="8">
        <f t="shared" si="7"/>
        <v>0</v>
      </c>
      <c r="I48" s="8">
        <f>G48/10*6</f>
        <v>255000</v>
      </c>
      <c r="J48" s="12">
        <f t="shared" si="2"/>
        <v>170000</v>
      </c>
      <c r="K48" s="22" t="s">
        <v>148</v>
      </c>
      <c r="L48" s="14"/>
    </row>
    <row r="49" spans="1:12" ht="21">
      <c r="A49" s="5">
        <v>44</v>
      </c>
      <c r="B49" s="3" t="s">
        <v>119</v>
      </c>
      <c r="C49" s="6" t="s">
        <v>13</v>
      </c>
      <c r="D49" s="5" t="s">
        <v>101</v>
      </c>
      <c r="E49" s="3" t="s">
        <v>123</v>
      </c>
      <c r="F49" s="3">
        <v>5</v>
      </c>
      <c r="G49" s="7">
        <v>467500</v>
      </c>
      <c r="H49" s="8">
        <f t="shared" si="7"/>
        <v>0</v>
      </c>
      <c r="I49" s="8">
        <f aca="true" t="shared" si="8" ref="I49:I58">G49/10*6</f>
        <v>280500</v>
      </c>
      <c r="J49" s="12">
        <f t="shared" si="2"/>
        <v>187000</v>
      </c>
      <c r="K49" s="22" t="s">
        <v>148</v>
      </c>
      <c r="L49" s="14"/>
    </row>
    <row r="50" spans="1:12" ht="21">
      <c r="A50" s="5">
        <v>45</v>
      </c>
      <c r="B50" s="3" t="s">
        <v>118</v>
      </c>
      <c r="C50" s="6" t="s">
        <v>38</v>
      </c>
      <c r="D50" s="5" t="s">
        <v>101</v>
      </c>
      <c r="E50" s="3" t="s">
        <v>122</v>
      </c>
      <c r="F50" s="3">
        <v>1</v>
      </c>
      <c r="G50" s="7">
        <v>45000</v>
      </c>
      <c r="H50" s="8">
        <f t="shared" si="7"/>
        <v>0</v>
      </c>
      <c r="I50" s="8">
        <f t="shared" si="8"/>
        <v>27000</v>
      </c>
      <c r="J50" s="12">
        <f t="shared" si="2"/>
        <v>18000</v>
      </c>
      <c r="K50" s="21" t="s">
        <v>188</v>
      </c>
      <c r="L50" s="14"/>
    </row>
    <row r="51" spans="1:12" ht="39">
      <c r="A51" s="5">
        <v>46</v>
      </c>
      <c r="B51" s="3" t="s">
        <v>118</v>
      </c>
      <c r="C51" s="6" t="s">
        <v>39</v>
      </c>
      <c r="D51" s="5" t="s">
        <v>102</v>
      </c>
      <c r="E51" s="3" t="s">
        <v>124</v>
      </c>
      <c r="F51" s="3">
        <v>1</v>
      </c>
      <c r="G51" s="7">
        <v>22800</v>
      </c>
      <c r="H51" s="8">
        <f t="shared" si="7"/>
        <v>0</v>
      </c>
      <c r="I51" s="8">
        <f t="shared" si="8"/>
        <v>13680</v>
      </c>
      <c r="J51" s="17">
        <f t="shared" si="2"/>
        <v>9120</v>
      </c>
      <c r="K51" s="20" t="s">
        <v>144</v>
      </c>
      <c r="L51" s="18"/>
    </row>
    <row r="52" spans="1:12" ht="21">
      <c r="A52" s="5">
        <v>47</v>
      </c>
      <c r="B52" s="3" t="s">
        <v>118</v>
      </c>
      <c r="C52" s="6" t="s">
        <v>40</v>
      </c>
      <c r="D52" s="5" t="s">
        <v>102</v>
      </c>
      <c r="E52" s="3" t="s">
        <v>122</v>
      </c>
      <c r="F52" s="3">
        <v>2</v>
      </c>
      <c r="G52" s="7">
        <v>24000</v>
      </c>
      <c r="H52" s="8">
        <f t="shared" si="7"/>
        <v>0</v>
      </c>
      <c r="I52" s="8">
        <f t="shared" si="8"/>
        <v>14400</v>
      </c>
      <c r="J52" s="17">
        <f t="shared" si="2"/>
        <v>9600</v>
      </c>
      <c r="K52" s="20" t="s">
        <v>144</v>
      </c>
      <c r="L52" s="18"/>
    </row>
    <row r="53" spans="1:12" ht="21">
      <c r="A53" s="5">
        <v>48</v>
      </c>
      <c r="B53" s="3" t="s">
        <v>118</v>
      </c>
      <c r="C53" s="6" t="s">
        <v>41</v>
      </c>
      <c r="D53" s="5" t="s">
        <v>102</v>
      </c>
      <c r="E53" s="3" t="s">
        <v>127</v>
      </c>
      <c r="F53" s="3">
        <v>9</v>
      </c>
      <c r="G53" s="7">
        <v>24000</v>
      </c>
      <c r="H53" s="8">
        <f t="shared" si="7"/>
        <v>0</v>
      </c>
      <c r="I53" s="8">
        <f t="shared" si="8"/>
        <v>14400</v>
      </c>
      <c r="J53" s="17">
        <f t="shared" si="2"/>
        <v>9600</v>
      </c>
      <c r="K53" s="20" t="s">
        <v>144</v>
      </c>
      <c r="L53" s="18"/>
    </row>
    <row r="54" spans="1:12" ht="21">
      <c r="A54" s="5">
        <v>49</v>
      </c>
      <c r="B54" s="3" t="s">
        <v>118</v>
      </c>
      <c r="C54" s="6" t="s">
        <v>42</v>
      </c>
      <c r="D54" s="5" t="s">
        <v>102</v>
      </c>
      <c r="E54" s="3" t="s">
        <v>122</v>
      </c>
      <c r="F54" s="3">
        <v>2</v>
      </c>
      <c r="G54" s="7">
        <v>94000</v>
      </c>
      <c r="H54" s="8">
        <f t="shared" si="7"/>
        <v>0</v>
      </c>
      <c r="I54" s="8">
        <f t="shared" si="8"/>
        <v>56400</v>
      </c>
      <c r="J54" s="17">
        <f t="shared" si="2"/>
        <v>37600</v>
      </c>
      <c r="K54" s="20" t="s">
        <v>144</v>
      </c>
      <c r="L54" s="18"/>
    </row>
    <row r="55" spans="1:12" ht="21">
      <c r="A55" s="5">
        <v>50</v>
      </c>
      <c r="B55" s="3" t="s">
        <v>119</v>
      </c>
      <c r="C55" s="6" t="s">
        <v>34</v>
      </c>
      <c r="D55" s="5" t="s">
        <v>103</v>
      </c>
      <c r="E55" s="3" t="s">
        <v>123</v>
      </c>
      <c r="F55" s="3">
        <v>5</v>
      </c>
      <c r="G55" s="7">
        <v>422500</v>
      </c>
      <c r="H55" s="8">
        <f t="shared" si="7"/>
        <v>0</v>
      </c>
      <c r="I55" s="8">
        <f t="shared" si="8"/>
        <v>253500</v>
      </c>
      <c r="J55" s="12">
        <f t="shared" si="2"/>
        <v>169000</v>
      </c>
      <c r="K55" s="22" t="s">
        <v>148</v>
      </c>
      <c r="L55" s="14"/>
    </row>
    <row r="56" spans="1:12" ht="21">
      <c r="A56" s="5">
        <v>51</v>
      </c>
      <c r="B56" s="3" t="s">
        <v>119</v>
      </c>
      <c r="C56" s="6" t="s">
        <v>43</v>
      </c>
      <c r="D56" s="5" t="s">
        <v>103</v>
      </c>
      <c r="E56" s="3" t="s">
        <v>123</v>
      </c>
      <c r="F56" s="3">
        <v>1</v>
      </c>
      <c r="G56" s="7">
        <v>124000</v>
      </c>
      <c r="H56" s="8">
        <f t="shared" si="7"/>
        <v>0</v>
      </c>
      <c r="I56" s="8">
        <f t="shared" si="8"/>
        <v>74400</v>
      </c>
      <c r="J56" s="12">
        <f t="shared" si="2"/>
        <v>49600</v>
      </c>
      <c r="K56" s="22" t="s">
        <v>148</v>
      </c>
      <c r="L56" s="14"/>
    </row>
    <row r="57" spans="1:12" ht="21">
      <c r="A57" s="5">
        <v>52</v>
      </c>
      <c r="B57" s="3" t="s">
        <v>118</v>
      </c>
      <c r="C57" s="6" t="s">
        <v>44</v>
      </c>
      <c r="D57" s="5" t="s">
        <v>103</v>
      </c>
      <c r="E57" s="3" t="s">
        <v>122</v>
      </c>
      <c r="F57" s="3">
        <v>1</v>
      </c>
      <c r="G57" s="7">
        <v>160500</v>
      </c>
      <c r="H57" s="8">
        <f t="shared" si="7"/>
        <v>0</v>
      </c>
      <c r="I57" s="8">
        <f t="shared" si="8"/>
        <v>96300</v>
      </c>
      <c r="J57" s="12">
        <f t="shared" si="2"/>
        <v>64200</v>
      </c>
      <c r="K57" s="21" t="s">
        <v>188</v>
      </c>
      <c r="L57" s="14"/>
    </row>
    <row r="58" spans="1:12" ht="21">
      <c r="A58" s="5">
        <v>53</v>
      </c>
      <c r="B58" s="3" t="s">
        <v>118</v>
      </c>
      <c r="C58" s="6" t="s">
        <v>45</v>
      </c>
      <c r="D58" s="5" t="s">
        <v>103</v>
      </c>
      <c r="E58" s="3" t="s">
        <v>122</v>
      </c>
      <c r="F58" s="3">
        <v>1</v>
      </c>
      <c r="G58" s="7">
        <v>141000</v>
      </c>
      <c r="H58" s="8">
        <f t="shared" si="7"/>
        <v>0</v>
      </c>
      <c r="I58" s="8">
        <f t="shared" si="8"/>
        <v>84600</v>
      </c>
      <c r="J58" s="12">
        <f t="shared" si="2"/>
        <v>56400</v>
      </c>
      <c r="K58" s="21" t="s">
        <v>188</v>
      </c>
      <c r="L58" s="14"/>
    </row>
    <row r="59" spans="1:12" ht="21">
      <c r="A59" s="5">
        <v>54</v>
      </c>
      <c r="B59" s="3" t="s">
        <v>119</v>
      </c>
      <c r="C59" s="6" t="s">
        <v>34</v>
      </c>
      <c r="D59" s="5" t="s">
        <v>104</v>
      </c>
      <c r="E59" s="3" t="s">
        <v>123</v>
      </c>
      <c r="F59" s="3">
        <v>5</v>
      </c>
      <c r="G59" s="7">
        <v>420000</v>
      </c>
      <c r="H59" s="8">
        <f t="shared" si="7"/>
        <v>0</v>
      </c>
      <c r="I59" s="8">
        <f aca="true" t="shared" si="9" ref="I59:I65">G59/10*5</f>
        <v>210000</v>
      </c>
      <c r="J59" s="12">
        <f t="shared" si="2"/>
        <v>210000</v>
      </c>
      <c r="K59" s="20" t="s">
        <v>148</v>
      </c>
      <c r="L59" s="14"/>
    </row>
    <row r="60" spans="1:12" ht="21">
      <c r="A60" s="5">
        <v>55</v>
      </c>
      <c r="B60" s="3" t="s">
        <v>119</v>
      </c>
      <c r="C60" s="6" t="s">
        <v>46</v>
      </c>
      <c r="D60" s="5" t="s">
        <v>104</v>
      </c>
      <c r="E60" s="3" t="s">
        <v>117</v>
      </c>
      <c r="F60" s="3">
        <v>1</v>
      </c>
      <c r="G60" s="7">
        <v>526000</v>
      </c>
      <c r="H60" s="8">
        <f t="shared" si="7"/>
        <v>0</v>
      </c>
      <c r="I60" s="8">
        <f t="shared" si="9"/>
        <v>263000</v>
      </c>
      <c r="J60" s="12">
        <f t="shared" si="2"/>
        <v>263000</v>
      </c>
      <c r="K60" s="23" t="s">
        <v>145</v>
      </c>
      <c r="L60" s="14"/>
    </row>
    <row r="61" spans="1:12" ht="21">
      <c r="A61" s="5">
        <v>56</v>
      </c>
      <c r="B61" s="3" t="s">
        <v>118</v>
      </c>
      <c r="C61" s="6" t="s">
        <v>45</v>
      </c>
      <c r="D61" s="5" t="s">
        <v>104</v>
      </c>
      <c r="E61" s="3" t="s">
        <v>122</v>
      </c>
      <c r="F61" s="3">
        <v>1</v>
      </c>
      <c r="G61" s="7">
        <v>144000</v>
      </c>
      <c r="H61" s="8">
        <f t="shared" si="7"/>
        <v>0</v>
      </c>
      <c r="I61" s="8">
        <f t="shared" si="9"/>
        <v>72000</v>
      </c>
      <c r="J61" s="12">
        <f t="shared" si="2"/>
        <v>72000</v>
      </c>
      <c r="K61" s="21" t="s">
        <v>188</v>
      </c>
      <c r="L61" s="14"/>
    </row>
    <row r="62" spans="1:12" ht="21">
      <c r="A62" s="5">
        <v>57</v>
      </c>
      <c r="B62" s="3" t="s">
        <v>118</v>
      </c>
      <c r="C62" s="6" t="s">
        <v>47</v>
      </c>
      <c r="D62" s="5" t="s">
        <v>105</v>
      </c>
      <c r="E62" s="3" t="s">
        <v>117</v>
      </c>
      <c r="F62" s="3">
        <v>18</v>
      </c>
      <c r="G62" s="7">
        <v>468000</v>
      </c>
      <c r="H62" s="8">
        <f t="shared" si="7"/>
        <v>0</v>
      </c>
      <c r="I62" s="8">
        <f t="shared" si="9"/>
        <v>234000</v>
      </c>
      <c r="J62" s="12">
        <f t="shared" si="2"/>
        <v>234000</v>
      </c>
      <c r="K62" s="20" t="s">
        <v>148</v>
      </c>
      <c r="L62" s="14"/>
    </row>
    <row r="63" spans="1:12" ht="21">
      <c r="A63" s="5">
        <v>58</v>
      </c>
      <c r="B63" s="3" t="s">
        <v>119</v>
      </c>
      <c r="C63" s="6" t="s">
        <v>48</v>
      </c>
      <c r="D63" s="5" t="s">
        <v>105</v>
      </c>
      <c r="E63" s="3" t="s">
        <v>123</v>
      </c>
      <c r="F63" s="3">
        <v>4</v>
      </c>
      <c r="G63" s="7">
        <v>372700</v>
      </c>
      <c r="H63" s="8">
        <f t="shared" si="7"/>
        <v>0</v>
      </c>
      <c r="I63" s="8">
        <f t="shared" si="9"/>
        <v>186350</v>
      </c>
      <c r="J63" s="12">
        <f t="shared" si="2"/>
        <v>186350</v>
      </c>
      <c r="K63" s="22" t="s">
        <v>148</v>
      </c>
      <c r="L63" s="14"/>
    </row>
    <row r="64" spans="1:12" ht="21">
      <c r="A64" s="5">
        <v>59</v>
      </c>
      <c r="B64" s="3" t="s">
        <v>119</v>
      </c>
      <c r="C64" s="6" t="s">
        <v>49</v>
      </c>
      <c r="D64" s="5" t="s">
        <v>105</v>
      </c>
      <c r="E64" s="3" t="s">
        <v>123</v>
      </c>
      <c r="F64" s="3">
        <v>21</v>
      </c>
      <c r="G64" s="7">
        <v>1707300</v>
      </c>
      <c r="H64" s="8">
        <f t="shared" si="7"/>
        <v>0</v>
      </c>
      <c r="I64" s="8">
        <f t="shared" si="9"/>
        <v>853650</v>
      </c>
      <c r="J64" s="12">
        <f t="shared" si="2"/>
        <v>853650</v>
      </c>
      <c r="K64" s="22" t="s">
        <v>148</v>
      </c>
      <c r="L64" s="14"/>
    </row>
    <row r="65" spans="1:12" ht="21">
      <c r="A65" s="5">
        <v>60</v>
      </c>
      <c r="B65" s="3" t="s">
        <v>118</v>
      </c>
      <c r="C65" s="6" t="s">
        <v>50</v>
      </c>
      <c r="D65" s="5" t="s">
        <v>106</v>
      </c>
      <c r="E65" s="3" t="s">
        <v>122</v>
      </c>
      <c r="F65" s="3">
        <v>15</v>
      </c>
      <c r="G65" s="7">
        <v>4700000</v>
      </c>
      <c r="H65" s="8">
        <f t="shared" si="7"/>
        <v>0</v>
      </c>
      <c r="I65" s="8">
        <f t="shared" si="9"/>
        <v>2350000</v>
      </c>
      <c r="J65" s="12">
        <f t="shared" si="2"/>
        <v>2350000</v>
      </c>
      <c r="K65" s="23" t="s">
        <v>146</v>
      </c>
      <c r="L65" s="14"/>
    </row>
    <row r="66" spans="1:12" ht="21">
      <c r="A66" s="5">
        <v>61</v>
      </c>
      <c r="B66" s="3" t="s">
        <v>119</v>
      </c>
      <c r="C66" s="6" t="s">
        <v>31</v>
      </c>
      <c r="D66" s="5" t="s">
        <v>107</v>
      </c>
      <c r="E66" s="3" t="s">
        <v>123</v>
      </c>
      <c r="F66" s="3">
        <v>2</v>
      </c>
      <c r="G66" s="7">
        <v>167000</v>
      </c>
      <c r="H66" s="8">
        <f t="shared" si="7"/>
        <v>0</v>
      </c>
      <c r="I66" s="8">
        <f>G66/10*4</f>
        <v>66800</v>
      </c>
      <c r="J66" s="12">
        <f t="shared" si="2"/>
        <v>100200</v>
      </c>
      <c r="K66" s="20" t="s">
        <v>148</v>
      </c>
      <c r="L66" s="14"/>
    </row>
    <row r="67" spans="1:12" ht="21">
      <c r="A67" s="5">
        <v>62</v>
      </c>
      <c r="B67" s="3" t="s">
        <v>119</v>
      </c>
      <c r="C67" s="6" t="s">
        <v>37</v>
      </c>
      <c r="D67" s="5" t="s">
        <v>107</v>
      </c>
      <c r="E67" s="3" t="s">
        <v>123</v>
      </c>
      <c r="F67" s="3">
        <v>2</v>
      </c>
      <c r="G67" s="7">
        <v>270000</v>
      </c>
      <c r="H67" s="8">
        <f t="shared" si="7"/>
        <v>0</v>
      </c>
      <c r="I67" s="8">
        <f aca="true" t="shared" si="10" ref="I67:I73">G67/10*4</f>
        <v>108000</v>
      </c>
      <c r="J67" s="12">
        <f t="shared" si="2"/>
        <v>162000</v>
      </c>
      <c r="K67" s="20" t="s">
        <v>148</v>
      </c>
      <c r="L67" s="14"/>
    </row>
    <row r="68" spans="1:12" ht="39">
      <c r="A68" s="5">
        <v>63</v>
      </c>
      <c r="B68" s="3" t="s">
        <v>118</v>
      </c>
      <c r="C68" s="6" t="s">
        <v>51</v>
      </c>
      <c r="D68" s="5" t="s">
        <v>107</v>
      </c>
      <c r="E68" s="3" t="s">
        <v>122</v>
      </c>
      <c r="F68" s="3">
        <v>1</v>
      </c>
      <c r="G68" s="7">
        <v>81800</v>
      </c>
      <c r="H68" s="8">
        <f t="shared" si="7"/>
        <v>0</v>
      </c>
      <c r="I68" s="8">
        <f t="shared" si="10"/>
        <v>32720</v>
      </c>
      <c r="J68" s="12">
        <f t="shared" si="2"/>
        <v>49080</v>
      </c>
      <c r="K68" s="21" t="s">
        <v>188</v>
      </c>
      <c r="L68" s="14"/>
    </row>
    <row r="69" spans="1:12" ht="21">
      <c r="A69" s="5">
        <v>64</v>
      </c>
      <c r="B69" s="3" t="s">
        <v>118</v>
      </c>
      <c r="C69" s="6" t="s">
        <v>52</v>
      </c>
      <c r="D69" s="5" t="s">
        <v>107</v>
      </c>
      <c r="E69" s="3" t="s">
        <v>117</v>
      </c>
      <c r="F69" s="3">
        <v>33</v>
      </c>
      <c r="G69" s="7">
        <v>891000</v>
      </c>
      <c r="H69" s="8">
        <f t="shared" si="7"/>
        <v>0</v>
      </c>
      <c r="I69" s="8">
        <f t="shared" si="10"/>
        <v>356400</v>
      </c>
      <c r="J69" s="12">
        <f t="shared" si="2"/>
        <v>534600</v>
      </c>
      <c r="K69" s="20" t="s">
        <v>148</v>
      </c>
      <c r="L69" s="14"/>
    </row>
    <row r="70" spans="1:12" ht="21">
      <c r="A70" s="5">
        <v>65</v>
      </c>
      <c r="B70" s="3" t="s">
        <v>119</v>
      </c>
      <c r="C70" s="6" t="s">
        <v>53</v>
      </c>
      <c r="D70" s="5" t="s">
        <v>107</v>
      </c>
      <c r="E70" s="3" t="s">
        <v>123</v>
      </c>
      <c r="F70" s="3">
        <v>8</v>
      </c>
      <c r="G70" s="7">
        <v>668400</v>
      </c>
      <c r="H70" s="8">
        <f t="shared" si="7"/>
        <v>0</v>
      </c>
      <c r="I70" s="8">
        <f t="shared" si="10"/>
        <v>267360</v>
      </c>
      <c r="J70" s="12">
        <f t="shared" si="2"/>
        <v>401040</v>
      </c>
      <c r="K70" s="20" t="s">
        <v>148</v>
      </c>
      <c r="L70" s="14"/>
    </row>
    <row r="71" spans="1:12" ht="21">
      <c r="A71" s="5">
        <v>66</v>
      </c>
      <c r="B71" s="3" t="s">
        <v>119</v>
      </c>
      <c r="C71" s="6" t="s">
        <v>54</v>
      </c>
      <c r="D71" s="5" t="s">
        <v>107</v>
      </c>
      <c r="E71" s="3" t="s">
        <v>123</v>
      </c>
      <c r="F71" s="3">
        <v>12</v>
      </c>
      <c r="G71" s="7">
        <v>1620600</v>
      </c>
      <c r="H71" s="8">
        <f t="shared" si="7"/>
        <v>0</v>
      </c>
      <c r="I71" s="8">
        <f t="shared" si="10"/>
        <v>648240</v>
      </c>
      <c r="J71" s="12">
        <f aca="true" t="shared" si="11" ref="J71:J104">G71-I71</f>
        <v>972360</v>
      </c>
      <c r="K71" s="20" t="s">
        <v>148</v>
      </c>
      <c r="L71" s="14"/>
    </row>
    <row r="72" spans="1:12" ht="39">
      <c r="A72" s="5">
        <v>67</v>
      </c>
      <c r="B72" s="3" t="s">
        <v>118</v>
      </c>
      <c r="C72" s="6" t="s">
        <v>55</v>
      </c>
      <c r="D72" s="5" t="s">
        <v>107</v>
      </c>
      <c r="E72" s="3" t="s">
        <v>122</v>
      </c>
      <c r="F72" s="3">
        <v>1</v>
      </c>
      <c r="G72" s="7">
        <v>250000</v>
      </c>
      <c r="H72" s="8">
        <f t="shared" si="7"/>
        <v>0</v>
      </c>
      <c r="I72" s="8">
        <f t="shared" si="10"/>
        <v>100000</v>
      </c>
      <c r="J72" s="12">
        <f t="shared" si="11"/>
        <v>150000</v>
      </c>
      <c r="K72" s="21" t="s">
        <v>188</v>
      </c>
      <c r="L72" s="14"/>
    </row>
    <row r="73" spans="1:12" ht="21">
      <c r="A73" s="5">
        <v>68</v>
      </c>
      <c r="B73" s="3" t="s">
        <v>119</v>
      </c>
      <c r="C73" s="6" t="s">
        <v>56</v>
      </c>
      <c r="D73" s="5" t="s">
        <v>108</v>
      </c>
      <c r="E73" s="3" t="s">
        <v>123</v>
      </c>
      <c r="F73" s="3">
        <v>10</v>
      </c>
      <c r="G73" s="7">
        <v>986000</v>
      </c>
      <c r="H73" s="8">
        <f t="shared" si="7"/>
        <v>0</v>
      </c>
      <c r="I73" s="8">
        <f t="shared" si="10"/>
        <v>394400</v>
      </c>
      <c r="J73" s="12">
        <f t="shared" si="11"/>
        <v>591600</v>
      </c>
      <c r="K73" s="20" t="s">
        <v>148</v>
      </c>
      <c r="L73" s="14"/>
    </row>
    <row r="74" spans="1:12" ht="21">
      <c r="A74" s="5">
        <v>69</v>
      </c>
      <c r="B74" s="3" t="s">
        <v>118</v>
      </c>
      <c r="C74" s="6" t="s">
        <v>57</v>
      </c>
      <c r="D74" s="5" t="s">
        <v>108</v>
      </c>
      <c r="E74" s="3" t="s">
        <v>117</v>
      </c>
      <c r="F74" s="3">
        <v>12</v>
      </c>
      <c r="G74" s="7">
        <v>330000</v>
      </c>
      <c r="H74" s="8">
        <f t="shared" si="7"/>
        <v>0</v>
      </c>
      <c r="I74" s="8">
        <f>G74/10*4</f>
        <v>132000</v>
      </c>
      <c r="J74" s="12">
        <f t="shared" si="11"/>
        <v>198000</v>
      </c>
      <c r="K74" s="20" t="s">
        <v>148</v>
      </c>
      <c r="L74" s="14"/>
    </row>
    <row r="75" spans="1:12" ht="21">
      <c r="A75" s="5">
        <v>70</v>
      </c>
      <c r="B75" s="3" t="s">
        <v>119</v>
      </c>
      <c r="C75" s="6" t="s">
        <v>58</v>
      </c>
      <c r="D75" s="5" t="s">
        <v>109</v>
      </c>
      <c r="E75" s="3" t="s">
        <v>123</v>
      </c>
      <c r="F75" s="3">
        <v>27</v>
      </c>
      <c r="G75" s="7">
        <v>2273400</v>
      </c>
      <c r="H75" s="8">
        <f t="shared" si="7"/>
        <v>0</v>
      </c>
      <c r="I75" s="8">
        <f aca="true" t="shared" si="12" ref="I75:I80">G75/10*3</f>
        <v>682020</v>
      </c>
      <c r="J75" s="12">
        <f t="shared" si="11"/>
        <v>1591380</v>
      </c>
      <c r="K75" s="20" t="s">
        <v>148</v>
      </c>
      <c r="L75" s="14"/>
    </row>
    <row r="76" spans="1:12" ht="21">
      <c r="A76" s="5">
        <v>71</v>
      </c>
      <c r="B76" s="3" t="s">
        <v>119</v>
      </c>
      <c r="C76" s="6" t="s">
        <v>10</v>
      </c>
      <c r="D76" s="5" t="s">
        <v>109</v>
      </c>
      <c r="E76" s="3" t="s">
        <v>123</v>
      </c>
      <c r="F76" s="3">
        <v>3</v>
      </c>
      <c r="G76" s="7">
        <v>402600</v>
      </c>
      <c r="H76" s="8">
        <f t="shared" si="7"/>
        <v>0</v>
      </c>
      <c r="I76" s="8">
        <f t="shared" si="12"/>
        <v>120780</v>
      </c>
      <c r="J76" s="12">
        <f t="shared" si="11"/>
        <v>281820</v>
      </c>
      <c r="K76" s="20" t="s">
        <v>148</v>
      </c>
      <c r="L76" s="14"/>
    </row>
    <row r="77" spans="1:12" ht="21">
      <c r="A77" s="5">
        <v>72</v>
      </c>
      <c r="B77" s="3" t="s">
        <v>119</v>
      </c>
      <c r="C77" s="6" t="s">
        <v>59</v>
      </c>
      <c r="D77" s="5" t="s">
        <v>109</v>
      </c>
      <c r="E77" s="3" t="s">
        <v>123</v>
      </c>
      <c r="F77" s="3">
        <v>20</v>
      </c>
      <c r="G77" s="7">
        <v>1954000</v>
      </c>
      <c r="H77" s="8">
        <f t="shared" si="7"/>
        <v>0</v>
      </c>
      <c r="I77" s="8">
        <f t="shared" si="12"/>
        <v>586200</v>
      </c>
      <c r="J77" s="12">
        <f t="shared" si="11"/>
        <v>1367800</v>
      </c>
      <c r="K77" s="20" t="s">
        <v>148</v>
      </c>
      <c r="L77" s="14"/>
    </row>
    <row r="78" spans="1:12" ht="21">
      <c r="A78" s="5">
        <v>73</v>
      </c>
      <c r="B78" s="3" t="s">
        <v>118</v>
      </c>
      <c r="C78" s="6" t="s">
        <v>60</v>
      </c>
      <c r="D78" s="5" t="s">
        <v>109</v>
      </c>
      <c r="E78" s="3" t="s">
        <v>117</v>
      </c>
      <c r="F78" s="3">
        <v>53</v>
      </c>
      <c r="G78" s="7">
        <v>1420000</v>
      </c>
      <c r="H78" s="8">
        <f t="shared" si="7"/>
        <v>0</v>
      </c>
      <c r="I78" s="8">
        <f t="shared" si="12"/>
        <v>426000</v>
      </c>
      <c r="J78" s="12">
        <f t="shared" si="11"/>
        <v>994000</v>
      </c>
      <c r="K78" s="20" t="s">
        <v>148</v>
      </c>
      <c r="L78" s="14"/>
    </row>
    <row r="79" spans="1:12" ht="39">
      <c r="A79" s="5">
        <v>74</v>
      </c>
      <c r="B79" s="3" t="s">
        <v>118</v>
      </c>
      <c r="C79" s="6" t="s">
        <v>70</v>
      </c>
      <c r="D79" s="5" t="s">
        <v>110</v>
      </c>
      <c r="E79" s="3" t="s">
        <v>117</v>
      </c>
      <c r="F79" s="3">
        <v>4</v>
      </c>
      <c r="G79" s="7">
        <v>174060</v>
      </c>
      <c r="H79" s="8">
        <f t="shared" si="7"/>
        <v>0</v>
      </c>
      <c r="I79" s="8">
        <f t="shared" si="12"/>
        <v>52218</v>
      </c>
      <c r="J79" s="12">
        <f t="shared" si="11"/>
        <v>121842</v>
      </c>
      <c r="K79" s="23" t="s">
        <v>147</v>
      </c>
      <c r="L79" s="14"/>
    </row>
    <row r="80" spans="1:12" ht="21">
      <c r="A80" s="5">
        <v>75</v>
      </c>
      <c r="B80" s="3" t="s">
        <v>119</v>
      </c>
      <c r="C80" s="6" t="s">
        <v>34</v>
      </c>
      <c r="D80" s="5" t="s">
        <v>111</v>
      </c>
      <c r="E80" s="3" t="s">
        <v>123</v>
      </c>
      <c r="F80" s="3">
        <v>5</v>
      </c>
      <c r="G80" s="7">
        <v>425000</v>
      </c>
      <c r="H80" s="8">
        <f t="shared" si="7"/>
        <v>0</v>
      </c>
      <c r="I80" s="8">
        <f t="shared" si="12"/>
        <v>127500</v>
      </c>
      <c r="J80" s="12">
        <f t="shared" si="11"/>
        <v>297500</v>
      </c>
      <c r="K80" s="20" t="s">
        <v>148</v>
      </c>
      <c r="L80" s="14"/>
    </row>
    <row r="81" spans="1:12" ht="21">
      <c r="A81" s="5">
        <v>76</v>
      </c>
      <c r="B81" s="3" t="s">
        <v>119</v>
      </c>
      <c r="C81" s="6" t="s">
        <v>61</v>
      </c>
      <c r="D81" s="5" t="s">
        <v>112</v>
      </c>
      <c r="E81" s="3" t="s">
        <v>123</v>
      </c>
      <c r="F81" s="3">
        <v>9</v>
      </c>
      <c r="G81" s="7">
        <v>756000</v>
      </c>
      <c r="H81" s="8">
        <f t="shared" si="7"/>
        <v>0</v>
      </c>
      <c r="I81" s="8">
        <f aca="true" t="shared" si="13" ref="I81:I86">G81/10*2</f>
        <v>151200</v>
      </c>
      <c r="J81" s="12">
        <f t="shared" si="11"/>
        <v>604800</v>
      </c>
      <c r="K81" s="20" t="s">
        <v>148</v>
      </c>
      <c r="L81" s="14"/>
    </row>
    <row r="82" spans="1:12" ht="21">
      <c r="A82" s="5">
        <v>77</v>
      </c>
      <c r="B82" s="3" t="s">
        <v>119</v>
      </c>
      <c r="C82" s="6" t="s">
        <v>12</v>
      </c>
      <c r="D82" s="5" t="s">
        <v>112</v>
      </c>
      <c r="E82" s="3" t="s">
        <v>123</v>
      </c>
      <c r="F82" s="3">
        <v>6</v>
      </c>
      <c r="G82" s="7">
        <v>549000</v>
      </c>
      <c r="H82" s="8">
        <f t="shared" si="7"/>
        <v>0</v>
      </c>
      <c r="I82" s="8">
        <f t="shared" si="13"/>
        <v>109800</v>
      </c>
      <c r="J82" s="12">
        <f t="shared" si="11"/>
        <v>439200</v>
      </c>
      <c r="K82" s="20" t="s">
        <v>148</v>
      </c>
      <c r="L82" s="14"/>
    </row>
    <row r="83" spans="1:12" ht="21">
      <c r="A83" s="5">
        <v>78</v>
      </c>
      <c r="B83" s="3" t="s">
        <v>119</v>
      </c>
      <c r="C83" s="6" t="s">
        <v>15</v>
      </c>
      <c r="D83" s="5" t="s">
        <v>112</v>
      </c>
      <c r="E83" s="3" t="s">
        <v>123</v>
      </c>
      <c r="F83" s="3">
        <v>9</v>
      </c>
      <c r="G83" s="7">
        <v>864000</v>
      </c>
      <c r="H83" s="8">
        <f t="shared" si="7"/>
        <v>0</v>
      </c>
      <c r="I83" s="8">
        <f t="shared" si="13"/>
        <v>172800</v>
      </c>
      <c r="J83" s="12">
        <f t="shared" si="11"/>
        <v>691200</v>
      </c>
      <c r="K83" s="20" t="s">
        <v>148</v>
      </c>
      <c r="L83" s="14"/>
    </row>
    <row r="84" spans="1:12" ht="21">
      <c r="A84" s="5">
        <v>79</v>
      </c>
      <c r="B84" s="3" t="s">
        <v>119</v>
      </c>
      <c r="C84" s="6" t="s">
        <v>62</v>
      </c>
      <c r="D84" s="5" t="s">
        <v>112</v>
      </c>
      <c r="E84" s="3" t="s">
        <v>123</v>
      </c>
      <c r="F84" s="3">
        <v>3</v>
      </c>
      <c r="G84" s="7">
        <v>253440</v>
      </c>
      <c r="H84" s="8">
        <f t="shared" si="7"/>
        <v>0</v>
      </c>
      <c r="I84" s="8">
        <f t="shared" si="13"/>
        <v>50688</v>
      </c>
      <c r="J84" s="12">
        <f t="shared" si="11"/>
        <v>202752</v>
      </c>
      <c r="K84" s="20" t="s">
        <v>148</v>
      </c>
      <c r="L84" s="14"/>
    </row>
    <row r="85" spans="1:12" ht="21">
      <c r="A85" s="5">
        <v>80</v>
      </c>
      <c r="B85" s="3" t="s">
        <v>118</v>
      </c>
      <c r="C85" s="6" t="s">
        <v>63</v>
      </c>
      <c r="D85" s="5" t="s">
        <v>112</v>
      </c>
      <c r="E85" s="3" t="s">
        <v>117</v>
      </c>
      <c r="F85" s="3">
        <v>44</v>
      </c>
      <c r="G85" s="7">
        <v>1077560</v>
      </c>
      <c r="H85" s="8">
        <f t="shared" si="7"/>
        <v>0</v>
      </c>
      <c r="I85" s="8">
        <f t="shared" si="13"/>
        <v>215512</v>
      </c>
      <c r="J85" s="12">
        <f t="shared" si="11"/>
        <v>862048</v>
      </c>
      <c r="K85" s="20" t="s">
        <v>148</v>
      </c>
      <c r="L85" s="14"/>
    </row>
    <row r="86" spans="1:12" ht="21">
      <c r="A86" s="5">
        <v>81</v>
      </c>
      <c r="B86" s="3" t="s">
        <v>118</v>
      </c>
      <c r="C86" s="6" t="s">
        <v>64</v>
      </c>
      <c r="D86" s="5" t="s">
        <v>113</v>
      </c>
      <c r="E86" s="3" t="s">
        <v>125</v>
      </c>
      <c r="F86" s="3">
        <v>1</v>
      </c>
      <c r="G86" s="7">
        <v>250000</v>
      </c>
      <c r="H86" s="8">
        <f t="shared" si="7"/>
        <v>0</v>
      </c>
      <c r="I86" s="8">
        <f t="shared" si="13"/>
        <v>50000</v>
      </c>
      <c r="J86" s="12">
        <f t="shared" si="11"/>
        <v>200000</v>
      </c>
      <c r="K86" s="20" t="s">
        <v>147</v>
      </c>
      <c r="L86" s="14"/>
    </row>
    <row r="87" spans="1:12" ht="21">
      <c r="A87" s="5">
        <v>82</v>
      </c>
      <c r="B87" s="3" t="s">
        <v>121</v>
      </c>
      <c r="C87" s="6" t="s">
        <v>65</v>
      </c>
      <c r="D87" s="5" t="s">
        <v>113</v>
      </c>
      <c r="E87" s="3" t="s">
        <v>128</v>
      </c>
      <c r="F87" s="3">
        <v>1</v>
      </c>
      <c r="G87" s="7">
        <v>20000</v>
      </c>
      <c r="H87" s="8">
        <f t="shared" si="7"/>
        <v>0</v>
      </c>
      <c r="I87" s="8">
        <f>G87/10*2</f>
        <v>4000</v>
      </c>
      <c r="J87" s="12">
        <f t="shared" si="11"/>
        <v>16000</v>
      </c>
      <c r="K87" s="23" t="s">
        <v>147</v>
      </c>
      <c r="L87" s="14"/>
    </row>
    <row r="88" spans="1:12" ht="21">
      <c r="A88" s="5">
        <v>83</v>
      </c>
      <c r="B88" s="3" t="s">
        <v>129</v>
      </c>
      <c r="C88" s="6" t="s">
        <v>12</v>
      </c>
      <c r="D88" s="5" t="s">
        <v>114</v>
      </c>
      <c r="E88" s="3" t="s">
        <v>130</v>
      </c>
      <c r="F88" s="3">
        <v>6</v>
      </c>
      <c r="G88" s="7">
        <v>570000</v>
      </c>
      <c r="H88" s="8">
        <f t="shared" si="7"/>
        <v>0</v>
      </c>
      <c r="I88" s="8">
        <f>G88/10*1</f>
        <v>57000</v>
      </c>
      <c r="J88" s="12">
        <f t="shared" si="11"/>
        <v>513000</v>
      </c>
      <c r="K88" s="20" t="s">
        <v>148</v>
      </c>
      <c r="L88" s="14"/>
    </row>
    <row r="89" spans="1:12" ht="21">
      <c r="A89" s="5">
        <v>84</v>
      </c>
      <c r="B89" s="3" t="s">
        <v>129</v>
      </c>
      <c r="C89" s="6" t="s">
        <v>53</v>
      </c>
      <c r="D89" s="5" t="s">
        <v>114</v>
      </c>
      <c r="E89" s="3" t="s">
        <v>130</v>
      </c>
      <c r="F89" s="3">
        <v>8</v>
      </c>
      <c r="G89" s="7">
        <v>728000</v>
      </c>
      <c r="H89" s="8">
        <f t="shared" si="7"/>
        <v>0</v>
      </c>
      <c r="I89" s="8">
        <f>G89/10*1</f>
        <v>72800</v>
      </c>
      <c r="J89" s="12">
        <f t="shared" si="11"/>
        <v>655200</v>
      </c>
      <c r="K89" s="20" t="s">
        <v>148</v>
      </c>
      <c r="L89" s="14"/>
    </row>
    <row r="90" spans="1:12" ht="21">
      <c r="A90" s="5">
        <v>85</v>
      </c>
      <c r="B90" s="3" t="s">
        <v>129</v>
      </c>
      <c r="C90" s="6" t="s">
        <v>54</v>
      </c>
      <c r="D90" s="5" t="s">
        <v>114</v>
      </c>
      <c r="E90" s="3" t="s">
        <v>130</v>
      </c>
      <c r="F90" s="3">
        <v>12</v>
      </c>
      <c r="G90" s="7">
        <v>1278000</v>
      </c>
      <c r="H90" s="8">
        <f t="shared" si="7"/>
        <v>0</v>
      </c>
      <c r="I90" s="8">
        <f>G90/10*1</f>
        <v>127800</v>
      </c>
      <c r="J90" s="12">
        <f t="shared" si="11"/>
        <v>1150200</v>
      </c>
      <c r="K90" s="20" t="s">
        <v>148</v>
      </c>
      <c r="L90" s="14"/>
    </row>
    <row r="91" spans="1:12" ht="21">
      <c r="A91" s="5">
        <v>86</v>
      </c>
      <c r="B91" s="3" t="s">
        <v>129</v>
      </c>
      <c r="C91" s="6" t="s">
        <v>66</v>
      </c>
      <c r="D91" s="5" t="s">
        <v>114</v>
      </c>
      <c r="E91" s="3" t="s">
        <v>130</v>
      </c>
      <c r="F91" s="3">
        <v>1</v>
      </c>
      <c r="G91" s="7">
        <v>109000</v>
      </c>
      <c r="H91" s="8">
        <f t="shared" si="7"/>
        <v>0</v>
      </c>
      <c r="I91" s="8">
        <f>G91/10*1</f>
        <v>10900</v>
      </c>
      <c r="J91" s="12">
        <f t="shared" si="11"/>
        <v>98100</v>
      </c>
      <c r="K91" s="20" t="s">
        <v>148</v>
      </c>
      <c r="L91" s="14"/>
    </row>
    <row r="92" spans="1:12" ht="21">
      <c r="A92" s="5">
        <v>87</v>
      </c>
      <c r="B92" s="3" t="s">
        <v>131</v>
      </c>
      <c r="C92" s="6" t="s">
        <v>67</v>
      </c>
      <c r="D92" s="5" t="s">
        <v>114</v>
      </c>
      <c r="E92" s="3" t="s">
        <v>128</v>
      </c>
      <c r="F92" s="3">
        <v>30</v>
      </c>
      <c r="G92" s="7">
        <v>810000</v>
      </c>
      <c r="H92" s="8">
        <f t="shared" si="7"/>
        <v>0</v>
      </c>
      <c r="I92" s="8">
        <f>G92/10*1</f>
        <v>81000</v>
      </c>
      <c r="J92" s="12">
        <f t="shared" si="11"/>
        <v>729000</v>
      </c>
      <c r="K92" s="20" t="s">
        <v>148</v>
      </c>
      <c r="L92" s="14"/>
    </row>
    <row r="93" spans="1:12" ht="39">
      <c r="A93" s="5">
        <v>88</v>
      </c>
      <c r="B93" s="3" t="s">
        <v>131</v>
      </c>
      <c r="C93" s="10" t="s">
        <v>71</v>
      </c>
      <c r="D93" s="5" t="s">
        <v>115</v>
      </c>
      <c r="E93" s="3" t="s">
        <v>132</v>
      </c>
      <c r="F93" s="3">
        <v>1</v>
      </c>
      <c r="G93" s="7">
        <v>150000</v>
      </c>
      <c r="H93" s="8">
        <f t="shared" si="7"/>
        <v>0</v>
      </c>
      <c r="I93" s="8">
        <f aca="true" t="shared" si="14" ref="I93:I103">G93/10*0</f>
        <v>0</v>
      </c>
      <c r="J93" s="12">
        <f t="shared" si="11"/>
        <v>150000</v>
      </c>
      <c r="K93" s="21" t="s">
        <v>188</v>
      </c>
      <c r="L93" s="14"/>
    </row>
    <row r="94" spans="1:12" ht="39">
      <c r="A94" s="5">
        <v>89</v>
      </c>
      <c r="B94" s="3" t="s">
        <v>131</v>
      </c>
      <c r="C94" s="10" t="s">
        <v>72</v>
      </c>
      <c r="D94" s="5" t="s">
        <v>115</v>
      </c>
      <c r="E94" s="3" t="s">
        <v>132</v>
      </c>
      <c r="F94" s="3">
        <v>1</v>
      </c>
      <c r="G94" s="7">
        <v>150000</v>
      </c>
      <c r="H94" s="8">
        <f t="shared" si="7"/>
        <v>0</v>
      </c>
      <c r="I94" s="8">
        <f t="shared" si="14"/>
        <v>0</v>
      </c>
      <c r="J94" s="12">
        <f t="shared" si="11"/>
        <v>150000</v>
      </c>
      <c r="K94" s="21" t="s">
        <v>188</v>
      </c>
      <c r="L94" s="14"/>
    </row>
    <row r="95" spans="1:12" ht="21">
      <c r="A95" s="5">
        <v>90</v>
      </c>
      <c r="B95" s="3" t="s">
        <v>129</v>
      </c>
      <c r="C95" s="6" t="s">
        <v>12</v>
      </c>
      <c r="D95" s="5" t="s">
        <v>116</v>
      </c>
      <c r="E95" s="3" t="s">
        <v>130</v>
      </c>
      <c r="F95" s="3">
        <v>6</v>
      </c>
      <c r="G95" s="7">
        <v>552720</v>
      </c>
      <c r="H95" s="8">
        <f t="shared" si="7"/>
        <v>0</v>
      </c>
      <c r="I95" s="8">
        <f t="shared" si="14"/>
        <v>0</v>
      </c>
      <c r="J95" s="12">
        <f t="shared" si="11"/>
        <v>552720</v>
      </c>
      <c r="K95" s="21" t="s">
        <v>157</v>
      </c>
      <c r="L95" s="14"/>
    </row>
    <row r="96" spans="1:12" ht="21">
      <c r="A96" s="5">
        <v>91</v>
      </c>
      <c r="B96" s="3" t="s">
        <v>129</v>
      </c>
      <c r="C96" s="6" t="s">
        <v>12</v>
      </c>
      <c r="D96" s="5" t="s">
        <v>116</v>
      </c>
      <c r="E96" s="3" t="s">
        <v>130</v>
      </c>
      <c r="F96" s="3">
        <v>6</v>
      </c>
      <c r="G96" s="7">
        <v>558600</v>
      </c>
      <c r="H96" s="8">
        <f t="shared" si="7"/>
        <v>0</v>
      </c>
      <c r="I96" s="8">
        <f t="shared" si="14"/>
        <v>0</v>
      </c>
      <c r="J96" s="12">
        <f t="shared" si="11"/>
        <v>558600</v>
      </c>
      <c r="K96" s="21" t="s">
        <v>157</v>
      </c>
      <c r="L96" s="14"/>
    </row>
    <row r="97" spans="1:12" ht="21">
      <c r="A97" s="5">
        <v>92</v>
      </c>
      <c r="B97" s="3" t="s">
        <v>129</v>
      </c>
      <c r="C97" s="6" t="s">
        <v>68</v>
      </c>
      <c r="D97" s="5" t="s">
        <v>116</v>
      </c>
      <c r="E97" s="3" t="s">
        <v>130</v>
      </c>
      <c r="F97" s="3">
        <v>8</v>
      </c>
      <c r="G97" s="7">
        <v>831080</v>
      </c>
      <c r="H97" s="8">
        <f t="shared" si="7"/>
        <v>0</v>
      </c>
      <c r="I97" s="8">
        <f t="shared" si="14"/>
        <v>0</v>
      </c>
      <c r="J97" s="12">
        <f t="shared" si="11"/>
        <v>831080</v>
      </c>
      <c r="K97" s="21" t="s">
        <v>157</v>
      </c>
      <c r="L97" s="14"/>
    </row>
    <row r="98" spans="1:12" ht="21">
      <c r="A98" s="5">
        <v>93</v>
      </c>
      <c r="B98" s="3" t="s">
        <v>131</v>
      </c>
      <c r="C98" s="6" t="s">
        <v>25</v>
      </c>
      <c r="D98" s="5" t="s">
        <v>116</v>
      </c>
      <c r="E98" s="3" t="s">
        <v>128</v>
      </c>
      <c r="F98" s="3">
        <v>40</v>
      </c>
      <c r="G98" s="7">
        <v>1057600</v>
      </c>
      <c r="H98" s="8">
        <f t="shared" si="7"/>
        <v>0</v>
      </c>
      <c r="I98" s="8">
        <f t="shared" si="14"/>
        <v>0</v>
      </c>
      <c r="J98" s="12">
        <f t="shared" si="11"/>
        <v>1057600</v>
      </c>
      <c r="K98" s="21" t="s">
        <v>157</v>
      </c>
      <c r="L98" s="14"/>
    </row>
    <row r="99" spans="1:12" ht="21">
      <c r="A99" s="19">
        <v>94</v>
      </c>
      <c r="B99" s="15" t="s">
        <v>119</v>
      </c>
      <c r="C99" s="11" t="s">
        <v>149</v>
      </c>
      <c r="D99" s="25" t="s">
        <v>150</v>
      </c>
      <c r="E99" s="24" t="s">
        <v>151</v>
      </c>
      <c r="F99" s="15">
        <v>10</v>
      </c>
      <c r="G99" s="7">
        <v>960000</v>
      </c>
      <c r="H99" s="8">
        <f aca="true" t="shared" si="15" ref="H99:H104">IF(D99&lt;97,G99/10,0)</f>
        <v>0</v>
      </c>
      <c r="I99" s="8">
        <f t="shared" si="14"/>
        <v>0</v>
      </c>
      <c r="J99" s="12">
        <f t="shared" si="11"/>
        <v>960000</v>
      </c>
      <c r="K99" s="21" t="s">
        <v>157</v>
      </c>
      <c r="L99" s="14"/>
    </row>
    <row r="100" spans="1:12" ht="21">
      <c r="A100" s="19">
        <v>95</v>
      </c>
      <c r="B100" s="15" t="s">
        <v>119</v>
      </c>
      <c r="C100" s="9" t="s">
        <v>152</v>
      </c>
      <c r="D100" s="25" t="s">
        <v>150</v>
      </c>
      <c r="E100" s="24" t="s">
        <v>151</v>
      </c>
      <c r="F100" s="15">
        <v>8</v>
      </c>
      <c r="G100" s="7">
        <v>768000</v>
      </c>
      <c r="H100" s="8">
        <f t="shared" si="15"/>
        <v>0</v>
      </c>
      <c r="I100" s="8">
        <f t="shared" si="14"/>
        <v>0</v>
      </c>
      <c r="J100" s="12">
        <f t="shared" si="11"/>
        <v>768000</v>
      </c>
      <c r="K100" s="21" t="s">
        <v>157</v>
      </c>
      <c r="L100" s="14"/>
    </row>
    <row r="101" spans="1:12" ht="21">
      <c r="A101" s="19">
        <v>96</v>
      </c>
      <c r="B101" s="15" t="s">
        <v>119</v>
      </c>
      <c r="C101" s="11" t="s">
        <v>153</v>
      </c>
      <c r="D101" s="25" t="s">
        <v>150</v>
      </c>
      <c r="E101" s="24" t="s">
        <v>151</v>
      </c>
      <c r="F101" s="15">
        <v>10</v>
      </c>
      <c r="G101" s="7">
        <v>1290000</v>
      </c>
      <c r="H101" s="8">
        <f t="shared" si="15"/>
        <v>0</v>
      </c>
      <c r="I101" s="8">
        <f t="shared" si="14"/>
        <v>0</v>
      </c>
      <c r="J101" s="12">
        <f t="shared" si="11"/>
        <v>1290000</v>
      </c>
      <c r="K101" s="21" t="s">
        <v>157</v>
      </c>
      <c r="L101" s="14"/>
    </row>
    <row r="102" spans="1:12" ht="21">
      <c r="A102" s="19">
        <v>97</v>
      </c>
      <c r="B102" s="15" t="s">
        <v>119</v>
      </c>
      <c r="C102" s="9" t="s">
        <v>154</v>
      </c>
      <c r="D102" s="25" t="s">
        <v>150</v>
      </c>
      <c r="E102" s="24" t="s">
        <v>151</v>
      </c>
      <c r="F102" s="15">
        <v>8</v>
      </c>
      <c r="G102" s="7">
        <v>1040000</v>
      </c>
      <c r="H102" s="8">
        <f t="shared" si="15"/>
        <v>0</v>
      </c>
      <c r="I102" s="8">
        <f t="shared" si="14"/>
        <v>0</v>
      </c>
      <c r="J102" s="12">
        <f t="shared" si="11"/>
        <v>1040000</v>
      </c>
      <c r="K102" s="21" t="s">
        <v>157</v>
      </c>
      <c r="L102" s="14"/>
    </row>
    <row r="103" spans="1:12" ht="21">
      <c r="A103" s="19">
        <v>98</v>
      </c>
      <c r="B103" s="15" t="s">
        <v>119</v>
      </c>
      <c r="C103" s="6" t="s">
        <v>155</v>
      </c>
      <c r="D103" s="25" t="s">
        <v>150</v>
      </c>
      <c r="E103" s="24" t="s">
        <v>151</v>
      </c>
      <c r="F103" s="15">
        <v>3</v>
      </c>
      <c r="G103" s="7">
        <v>342000</v>
      </c>
      <c r="H103" s="8">
        <f t="shared" si="15"/>
        <v>0</v>
      </c>
      <c r="I103" s="8">
        <f t="shared" si="14"/>
        <v>0</v>
      </c>
      <c r="J103" s="12">
        <f t="shared" si="11"/>
        <v>342000</v>
      </c>
      <c r="K103" s="35" t="s">
        <v>164</v>
      </c>
      <c r="L103" s="14"/>
    </row>
    <row r="104" spans="1:12" ht="21">
      <c r="A104" s="19">
        <v>99</v>
      </c>
      <c r="B104" s="15" t="s">
        <v>119</v>
      </c>
      <c r="C104" s="6" t="s">
        <v>156</v>
      </c>
      <c r="D104" s="25" t="s">
        <v>150</v>
      </c>
      <c r="E104" s="24" t="s">
        <v>151</v>
      </c>
      <c r="F104" s="15">
        <v>3</v>
      </c>
      <c r="G104" s="7">
        <v>660000</v>
      </c>
      <c r="H104" s="8">
        <f t="shared" si="15"/>
        <v>0</v>
      </c>
      <c r="I104" s="8">
        <f>G104/10*0</f>
        <v>0</v>
      </c>
      <c r="J104" s="12">
        <f t="shared" si="11"/>
        <v>660000</v>
      </c>
      <c r="K104" s="35" t="s">
        <v>164</v>
      </c>
      <c r="L104" s="14"/>
    </row>
    <row r="105" spans="1:12" ht="22.5">
      <c r="A105" s="41">
        <v>100</v>
      </c>
      <c r="B105" s="28" t="s">
        <v>160</v>
      </c>
      <c r="C105" s="30" t="s">
        <v>161</v>
      </c>
      <c r="D105" s="29" t="s">
        <v>162</v>
      </c>
      <c r="E105" s="28" t="s">
        <v>163</v>
      </c>
      <c r="F105" s="31">
        <v>2</v>
      </c>
      <c r="G105" s="32">
        <v>340000</v>
      </c>
      <c r="H105" s="33">
        <f>IF(D105&lt;108,G105/10,0)</f>
        <v>0</v>
      </c>
      <c r="I105" s="33">
        <f>H105</f>
        <v>0</v>
      </c>
      <c r="J105" s="34">
        <f>G105-I105</f>
        <v>340000</v>
      </c>
      <c r="K105" s="35" t="s">
        <v>164</v>
      </c>
      <c r="L105" s="36" t="s">
        <v>165</v>
      </c>
    </row>
    <row r="106" spans="1:12" s="37" customFormat="1" ht="22.5">
      <c r="A106" s="41">
        <v>101</v>
      </c>
      <c r="B106" s="28" t="s">
        <v>160</v>
      </c>
      <c r="C106" s="30" t="s">
        <v>166</v>
      </c>
      <c r="D106" s="29" t="s">
        <v>162</v>
      </c>
      <c r="E106" s="31" t="s">
        <v>163</v>
      </c>
      <c r="F106" s="31">
        <v>2</v>
      </c>
      <c r="G106" s="32">
        <v>800000</v>
      </c>
      <c r="H106" s="33">
        <f aca="true" t="shared" si="16" ref="H106:H150">IF(D106&lt;108,G106/10,0)</f>
        <v>0</v>
      </c>
      <c r="I106" s="33">
        <f aca="true" t="shared" si="17" ref="I106:I150">H106</f>
        <v>0</v>
      </c>
      <c r="J106" s="34">
        <f aca="true" t="shared" si="18" ref="J106:J150">G106-I106</f>
        <v>800000</v>
      </c>
      <c r="K106" s="35" t="s">
        <v>164</v>
      </c>
      <c r="L106" s="36" t="s">
        <v>165</v>
      </c>
    </row>
    <row r="107" spans="1:12" s="37" customFormat="1" ht="22.5">
      <c r="A107" s="41">
        <v>102</v>
      </c>
      <c r="B107" s="28" t="s">
        <v>160</v>
      </c>
      <c r="C107" s="30" t="s">
        <v>166</v>
      </c>
      <c r="D107" s="29" t="s">
        <v>162</v>
      </c>
      <c r="E107" s="31" t="s">
        <v>163</v>
      </c>
      <c r="F107" s="31">
        <v>5</v>
      </c>
      <c r="G107" s="32">
        <v>1500000</v>
      </c>
      <c r="H107" s="33">
        <f t="shared" si="16"/>
        <v>0</v>
      </c>
      <c r="I107" s="33">
        <f t="shared" si="17"/>
        <v>0</v>
      </c>
      <c r="J107" s="34">
        <f t="shared" si="18"/>
        <v>1500000</v>
      </c>
      <c r="K107" s="35" t="s">
        <v>164</v>
      </c>
      <c r="L107" s="36" t="s">
        <v>165</v>
      </c>
    </row>
    <row r="108" spans="1:12" s="37" customFormat="1" ht="22.5">
      <c r="A108" s="41">
        <v>103</v>
      </c>
      <c r="B108" s="28" t="s">
        <v>160</v>
      </c>
      <c r="C108" s="30" t="s">
        <v>166</v>
      </c>
      <c r="D108" s="29" t="s">
        <v>162</v>
      </c>
      <c r="E108" s="31" t="s">
        <v>163</v>
      </c>
      <c r="F108" s="31">
        <v>1</v>
      </c>
      <c r="G108" s="32">
        <v>300000</v>
      </c>
      <c r="H108" s="33">
        <f t="shared" si="16"/>
        <v>0</v>
      </c>
      <c r="I108" s="33">
        <f t="shared" si="17"/>
        <v>0</v>
      </c>
      <c r="J108" s="34">
        <f t="shared" si="18"/>
        <v>300000</v>
      </c>
      <c r="K108" s="35" t="s">
        <v>164</v>
      </c>
      <c r="L108" s="36" t="s">
        <v>165</v>
      </c>
    </row>
    <row r="109" spans="1:12" s="37" customFormat="1" ht="22.5">
      <c r="A109" s="41">
        <v>104</v>
      </c>
      <c r="B109" s="28" t="s">
        <v>160</v>
      </c>
      <c r="C109" s="30" t="s">
        <v>167</v>
      </c>
      <c r="D109" s="29" t="s">
        <v>162</v>
      </c>
      <c r="E109" s="31" t="s">
        <v>163</v>
      </c>
      <c r="F109" s="31">
        <v>2</v>
      </c>
      <c r="G109" s="32">
        <v>280000</v>
      </c>
      <c r="H109" s="33">
        <f t="shared" si="16"/>
        <v>0</v>
      </c>
      <c r="I109" s="33">
        <f t="shared" si="17"/>
        <v>0</v>
      </c>
      <c r="J109" s="34">
        <f t="shared" si="18"/>
        <v>280000</v>
      </c>
      <c r="K109" s="35" t="s">
        <v>164</v>
      </c>
      <c r="L109" s="36" t="s">
        <v>165</v>
      </c>
    </row>
    <row r="110" spans="1:12" s="37" customFormat="1" ht="22.5">
      <c r="A110" s="41">
        <v>105</v>
      </c>
      <c r="B110" s="28" t="s">
        <v>160</v>
      </c>
      <c r="C110" s="30" t="s">
        <v>168</v>
      </c>
      <c r="D110" s="29" t="s">
        <v>162</v>
      </c>
      <c r="E110" s="31" t="s">
        <v>163</v>
      </c>
      <c r="F110" s="31">
        <v>1</v>
      </c>
      <c r="G110" s="32">
        <v>97000</v>
      </c>
      <c r="H110" s="33">
        <f t="shared" si="16"/>
        <v>0</v>
      </c>
      <c r="I110" s="33">
        <f t="shared" si="17"/>
        <v>0</v>
      </c>
      <c r="J110" s="38">
        <f t="shared" si="18"/>
        <v>97000</v>
      </c>
      <c r="K110" s="35" t="s">
        <v>164</v>
      </c>
      <c r="L110" s="36" t="s">
        <v>165</v>
      </c>
    </row>
    <row r="111" spans="1:12" s="37" customFormat="1" ht="22.5">
      <c r="A111" s="41">
        <v>106</v>
      </c>
      <c r="B111" s="28" t="s">
        <v>160</v>
      </c>
      <c r="C111" s="30" t="s">
        <v>168</v>
      </c>
      <c r="D111" s="29" t="s">
        <v>162</v>
      </c>
      <c r="E111" s="31" t="s">
        <v>163</v>
      </c>
      <c r="F111" s="31">
        <v>1</v>
      </c>
      <c r="G111" s="32">
        <v>97000</v>
      </c>
      <c r="H111" s="33">
        <f t="shared" si="16"/>
        <v>0</v>
      </c>
      <c r="I111" s="33">
        <f t="shared" si="17"/>
        <v>0</v>
      </c>
      <c r="J111" s="38">
        <f t="shared" si="18"/>
        <v>97000</v>
      </c>
      <c r="K111" s="35" t="s">
        <v>164</v>
      </c>
      <c r="L111" s="36" t="s">
        <v>165</v>
      </c>
    </row>
    <row r="112" spans="1:12" s="37" customFormat="1" ht="22.5">
      <c r="A112" s="41">
        <v>107</v>
      </c>
      <c r="B112" s="31" t="s">
        <v>169</v>
      </c>
      <c r="C112" s="30" t="s">
        <v>170</v>
      </c>
      <c r="D112" s="29" t="s">
        <v>162</v>
      </c>
      <c r="E112" s="31" t="s">
        <v>171</v>
      </c>
      <c r="F112" s="31">
        <v>2</v>
      </c>
      <c r="G112" s="32">
        <v>200000</v>
      </c>
      <c r="H112" s="33">
        <f t="shared" si="16"/>
        <v>0</v>
      </c>
      <c r="I112" s="33">
        <f t="shared" si="17"/>
        <v>0</v>
      </c>
      <c r="J112" s="38">
        <f t="shared" si="18"/>
        <v>200000</v>
      </c>
      <c r="K112" s="35" t="s">
        <v>164</v>
      </c>
      <c r="L112" s="36" t="s">
        <v>165</v>
      </c>
    </row>
    <row r="113" spans="1:12" s="37" customFormat="1" ht="22.5">
      <c r="A113" s="41">
        <v>108</v>
      </c>
      <c r="B113" s="31" t="s">
        <v>172</v>
      </c>
      <c r="C113" s="30" t="s">
        <v>173</v>
      </c>
      <c r="D113" s="29" t="s">
        <v>162</v>
      </c>
      <c r="E113" s="31" t="s">
        <v>163</v>
      </c>
      <c r="F113" s="31">
        <v>1</v>
      </c>
      <c r="G113" s="32">
        <v>16000</v>
      </c>
      <c r="H113" s="33">
        <f t="shared" si="16"/>
        <v>0</v>
      </c>
      <c r="I113" s="33">
        <f t="shared" si="17"/>
        <v>0</v>
      </c>
      <c r="J113" s="38">
        <f t="shared" si="18"/>
        <v>16000</v>
      </c>
      <c r="K113" s="35" t="s">
        <v>164</v>
      </c>
      <c r="L113" s="36" t="s">
        <v>165</v>
      </c>
    </row>
    <row r="114" spans="1:12" s="37" customFormat="1" ht="22.5">
      <c r="A114" s="41">
        <v>109</v>
      </c>
      <c r="B114" s="31" t="s">
        <v>160</v>
      </c>
      <c r="C114" s="30" t="s">
        <v>174</v>
      </c>
      <c r="D114" s="29" t="s">
        <v>162</v>
      </c>
      <c r="E114" s="31" t="s">
        <v>175</v>
      </c>
      <c r="F114" s="31">
        <v>2</v>
      </c>
      <c r="G114" s="32">
        <v>160000</v>
      </c>
      <c r="H114" s="33">
        <f t="shared" si="16"/>
        <v>0</v>
      </c>
      <c r="I114" s="33">
        <f t="shared" si="17"/>
        <v>0</v>
      </c>
      <c r="J114" s="38">
        <f t="shared" si="18"/>
        <v>160000</v>
      </c>
      <c r="K114" s="35" t="s">
        <v>164</v>
      </c>
      <c r="L114" s="36" t="s">
        <v>165</v>
      </c>
    </row>
    <row r="115" spans="1:12" s="37" customFormat="1" ht="22.5">
      <c r="A115" s="41">
        <v>110</v>
      </c>
      <c r="B115" s="31" t="s">
        <v>160</v>
      </c>
      <c r="C115" s="30" t="s">
        <v>176</v>
      </c>
      <c r="D115" s="29" t="s">
        <v>162</v>
      </c>
      <c r="E115" s="31" t="s">
        <v>177</v>
      </c>
      <c r="F115" s="31">
        <v>2</v>
      </c>
      <c r="G115" s="32">
        <v>70000</v>
      </c>
      <c r="H115" s="33">
        <f t="shared" si="16"/>
        <v>0</v>
      </c>
      <c r="I115" s="33">
        <f t="shared" si="17"/>
        <v>0</v>
      </c>
      <c r="J115" s="38">
        <f t="shared" si="18"/>
        <v>70000</v>
      </c>
      <c r="K115" s="35" t="s">
        <v>164</v>
      </c>
      <c r="L115" s="36" t="s">
        <v>165</v>
      </c>
    </row>
    <row r="116" spans="1:12" s="37" customFormat="1" ht="22.5">
      <c r="A116" s="41">
        <v>111</v>
      </c>
      <c r="B116" s="31" t="s">
        <v>160</v>
      </c>
      <c r="C116" s="30" t="s">
        <v>178</v>
      </c>
      <c r="D116" s="29" t="s">
        <v>162</v>
      </c>
      <c r="E116" s="31" t="s">
        <v>177</v>
      </c>
      <c r="F116" s="31">
        <v>4</v>
      </c>
      <c r="G116" s="32">
        <v>140000</v>
      </c>
      <c r="H116" s="33">
        <f t="shared" si="16"/>
        <v>0</v>
      </c>
      <c r="I116" s="33">
        <f t="shared" si="17"/>
        <v>0</v>
      </c>
      <c r="J116" s="38">
        <f t="shared" si="18"/>
        <v>140000</v>
      </c>
      <c r="K116" s="35" t="s">
        <v>164</v>
      </c>
      <c r="L116" s="36" t="s">
        <v>165</v>
      </c>
    </row>
    <row r="117" spans="1:12" s="37" customFormat="1" ht="31.5">
      <c r="A117" s="41">
        <v>112</v>
      </c>
      <c r="B117" s="31" t="s">
        <v>160</v>
      </c>
      <c r="C117" s="30" t="s">
        <v>179</v>
      </c>
      <c r="D117" s="29" t="s">
        <v>181</v>
      </c>
      <c r="E117" s="31" t="s">
        <v>163</v>
      </c>
      <c r="F117" s="31">
        <v>6</v>
      </c>
      <c r="G117" s="32">
        <v>576000</v>
      </c>
      <c r="H117" s="33">
        <f t="shared" si="16"/>
        <v>0</v>
      </c>
      <c r="I117" s="33">
        <f t="shared" si="17"/>
        <v>0</v>
      </c>
      <c r="J117" s="38">
        <f t="shared" si="18"/>
        <v>576000</v>
      </c>
      <c r="K117" s="39" t="s">
        <v>182</v>
      </c>
      <c r="L117" s="40" t="s">
        <v>184</v>
      </c>
    </row>
    <row r="118" spans="1:12" s="37" customFormat="1" ht="31.5">
      <c r="A118" s="41">
        <v>113</v>
      </c>
      <c r="B118" s="31" t="s">
        <v>160</v>
      </c>
      <c r="C118" s="30" t="s">
        <v>179</v>
      </c>
      <c r="D118" s="29" t="s">
        <v>181</v>
      </c>
      <c r="E118" s="31" t="s">
        <v>163</v>
      </c>
      <c r="F118" s="31">
        <v>6</v>
      </c>
      <c r="G118" s="32">
        <v>576000</v>
      </c>
      <c r="H118" s="33">
        <f t="shared" si="16"/>
        <v>0</v>
      </c>
      <c r="I118" s="33">
        <f t="shared" si="17"/>
        <v>0</v>
      </c>
      <c r="J118" s="38">
        <f t="shared" si="18"/>
        <v>576000</v>
      </c>
      <c r="K118" s="39" t="s">
        <v>182</v>
      </c>
      <c r="L118" s="40" t="s">
        <v>184</v>
      </c>
    </row>
    <row r="119" spans="1:12" s="37" customFormat="1" ht="31.5">
      <c r="A119" s="41">
        <v>114</v>
      </c>
      <c r="B119" s="31" t="s">
        <v>160</v>
      </c>
      <c r="C119" s="30" t="s">
        <v>179</v>
      </c>
      <c r="D119" s="29" t="s">
        <v>181</v>
      </c>
      <c r="E119" s="31" t="s">
        <v>163</v>
      </c>
      <c r="F119" s="31">
        <v>4</v>
      </c>
      <c r="G119" s="32">
        <v>384000</v>
      </c>
      <c r="H119" s="33">
        <f t="shared" si="16"/>
        <v>0</v>
      </c>
      <c r="I119" s="33">
        <f t="shared" si="17"/>
        <v>0</v>
      </c>
      <c r="J119" s="38">
        <f t="shared" si="18"/>
        <v>384000</v>
      </c>
      <c r="K119" s="39" t="s">
        <v>157</v>
      </c>
      <c r="L119" s="40" t="s">
        <v>184</v>
      </c>
    </row>
    <row r="120" spans="1:12" s="37" customFormat="1" ht="31.5">
      <c r="A120" s="41">
        <v>115</v>
      </c>
      <c r="B120" s="31" t="s">
        <v>160</v>
      </c>
      <c r="C120" s="30" t="s">
        <v>185</v>
      </c>
      <c r="D120" s="29" t="s">
        <v>181</v>
      </c>
      <c r="E120" s="31" t="s">
        <v>163</v>
      </c>
      <c r="F120" s="31">
        <v>10</v>
      </c>
      <c r="G120" s="32">
        <v>1300000</v>
      </c>
      <c r="H120" s="33">
        <f t="shared" si="16"/>
        <v>0</v>
      </c>
      <c r="I120" s="33">
        <f t="shared" si="17"/>
        <v>0</v>
      </c>
      <c r="J120" s="38">
        <f t="shared" si="18"/>
        <v>1300000</v>
      </c>
      <c r="K120" s="39" t="s">
        <v>157</v>
      </c>
      <c r="L120" s="40" t="s">
        <v>184</v>
      </c>
    </row>
    <row r="121" spans="1:12" s="37" customFormat="1" ht="31.5">
      <c r="A121" s="41">
        <v>116</v>
      </c>
      <c r="B121" s="31" t="s">
        <v>160</v>
      </c>
      <c r="C121" s="30" t="s">
        <v>185</v>
      </c>
      <c r="D121" s="29" t="s">
        <v>181</v>
      </c>
      <c r="E121" s="31" t="s">
        <v>163</v>
      </c>
      <c r="F121" s="31">
        <v>6</v>
      </c>
      <c r="G121" s="32">
        <v>780000</v>
      </c>
      <c r="H121" s="33">
        <f t="shared" si="16"/>
        <v>0</v>
      </c>
      <c r="I121" s="33">
        <f t="shared" si="17"/>
        <v>0</v>
      </c>
      <c r="J121" s="38">
        <f t="shared" si="18"/>
        <v>780000</v>
      </c>
      <c r="K121" s="39" t="s">
        <v>157</v>
      </c>
      <c r="L121" s="40" t="s">
        <v>184</v>
      </c>
    </row>
    <row r="122" spans="1:12" s="37" customFormat="1" ht="31.5">
      <c r="A122" s="41">
        <v>117</v>
      </c>
      <c r="B122" s="31" t="s">
        <v>169</v>
      </c>
      <c r="C122" s="30" t="s">
        <v>186</v>
      </c>
      <c r="D122" s="29" t="s">
        <v>181</v>
      </c>
      <c r="E122" s="31" t="s">
        <v>187</v>
      </c>
      <c r="F122" s="31">
        <v>20</v>
      </c>
      <c r="G122" s="32">
        <v>540000</v>
      </c>
      <c r="H122" s="33">
        <f t="shared" si="16"/>
        <v>0</v>
      </c>
      <c r="I122" s="33">
        <f t="shared" si="17"/>
        <v>0</v>
      </c>
      <c r="J122" s="38">
        <f t="shared" si="18"/>
        <v>540000</v>
      </c>
      <c r="K122" s="39" t="s">
        <v>157</v>
      </c>
      <c r="L122" s="40" t="s">
        <v>183</v>
      </c>
    </row>
    <row r="123" spans="1:12" s="37" customFormat="1" ht="31.5">
      <c r="A123" s="41">
        <v>118</v>
      </c>
      <c r="B123" s="31" t="s">
        <v>119</v>
      </c>
      <c r="C123" s="30" t="s">
        <v>156</v>
      </c>
      <c r="D123" s="29" t="s">
        <v>180</v>
      </c>
      <c r="E123" s="31" t="s">
        <v>123</v>
      </c>
      <c r="F123" s="31">
        <v>1</v>
      </c>
      <c r="G123" s="32">
        <v>200000</v>
      </c>
      <c r="H123" s="33">
        <f t="shared" si="16"/>
        <v>0</v>
      </c>
      <c r="I123" s="33">
        <f t="shared" si="17"/>
        <v>0</v>
      </c>
      <c r="J123" s="38">
        <f t="shared" si="18"/>
        <v>200000</v>
      </c>
      <c r="K123" s="35" t="s">
        <v>164</v>
      </c>
      <c r="L123" s="40" t="s">
        <v>183</v>
      </c>
    </row>
    <row r="124" spans="1:12" s="37" customFormat="1" ht="31.5">
      <c r="A124" s="41">
        <v>119</v>
      </c>
      <c r="B124" s="31" t="s">
        <v>119</v>
      </c>
      <c r="C124" s="30" t="s">
        <v>155</v>
      </c>
      <c r="D124" s="29" t="s">
        <v>180</v>
      </c>
      <c r="E124" s="31" t="s">
        <v>123</v>
      </c>
      <c r="F124" s="31">
        <v>2</v>
      </c>
      <c r="G124" s="32">
        <v>280000</v>
      </c>
      <c r="H124" s="33">
        <f t="shared" si="16"/>
        <v>0</v>
      </c>
      <c r="I124" s="33">
        <f t="shared" si="17"/>
        <v>0</v>
      </c>
      <c r="J124" s="38">
        <f t="shared" si="18"/>
        <v>280000</v>
      </c>
      <c r="K124" s="35" t="s">
        <v>164</v>
      </c>
      <c r="L124" s="40" t="s">
        <v>183</v>
      </c>
    </row>
    <row r="125" spans="1:12" s="37" customFormat="1" ht="42">
      <c r="A125" s="42">
        <v>120</v>
      </c>
      <c r="B125" s="31" t="s">
        <v>119</v>
      </c>
      <c r="C125" s="30" t="s">
        <v>168</v>
      </c>
      <c r="D125" s="29" t="s">
        <v>189</v>
      </c>
      <c r="E125" s="31" t="s">
        <v>123</v>
      </c>
      <c r="F125" s="31">
        <v>10</v>
      </c>
      <c r="G125" s="32">
        <v>960000</v>
      </c>
      <c r="H125" s="33">
        <f t="shared" si="16"/>
        <v>0</v>
      </c>
      <c r="I125" s="33">
        <f t="shared" si="17"/>
        <v>0</v>
      </c>
      <c r="J125" s="38">
        <f t="shared" si="18"/>
        <v>960000</v>
      </c>
      <c r="K125" s="35" t="s">
        <v>164</v>
      </c>
      <c r="L125" s="40" t="s">
        <v>195</v>
      </c>
    </row>
    <row r="126" spans="1:12" s="37" customFormat="1" ht="42">
      <c r="A126" s="42">
        <v>121</v>
      </c>
      <c r="B126" s="31" t="s">
        <v>119</v>
      </c>
      <c r="C126" s="30" t="s">
        <v>168</v>
      </c>
      <c r="D126" s="29" t="s">
        <v>189</v>
      </c>
      <c r="E126" s="31" t="s">
        <v>123</v>
      </c>
      <c r="F126" s="31">
        <v>4</v>
      </c>
      <c r="G126" s="32">
        <v>384000</v>
      </c>
      <c r="H126" s="33">
        <f t="shared" si="16"/>
        <v>0</v>
      </c>
      <c r="I126" s="33">
        <f t="shared" si="17"/>
        <v>0</v>
      </c>
      <c r="J126" s="38">
        <f t="shared" si="18"/>
        <v>384000</v>
      </c>
      <c r="K126" s="35" t="s">
        <v>164</v>
      </c>
      <c r="L126" s="40" t="s">
        <v>195</v>
      </c>
    </row>
    <row r="127" spans="1:12" s="37" customFormat="1" ht="42">
      <c r="A127" s="42">
        <v>122</v>
      </c>
      <c r="B127" s="31" t="s">
        <v>119</v>
      </c>
      <c r="C127" s="30" t="s">
        <v>168</v>
      </c>
      <c r="D127" s="29" t="s">
        <v>189</v>
      </c>
      <c r="E127" s="31" t="s">
        <v>123</v>
      </c>
      <c r="F127" s="31">
        <v>6</v>
      </c>
      <c r="G127" s="32">
        <v>576000</v>
      </c>
      <c r="H127" s="33">
        <f t="shared" si="16"/>
        <v>0</v>
      </c>
      <c r="I127" s="33">
        <f t="shared" si="17"/>
        <v>0</v>
      </c>
      <c r="J127" s="38">
        <f t="shared" si="18"/>
        <v>576000</v>
      </c>
      <c r="K127" s="35" t="s">
        <v>164</v>
      </c>
      <c r="L127" s="40" t="s">
        <v>195</v>
      </c>
    </row>
    <row r="128" spans="1:12" s="37" customFormat="1" ht="42">
      <c r="A128" s="42">
        <v>123</v>
      </c>
      <c r="B128" s="31" t="s">
        <v>119</v>
      </c>
      <c r="C128" s="30" t="s">
        <v>161</v>
      </c>
      <c r="D128" s="29" t="s">
        <v>189</v>
      </c>
      <c r="E128" s="31" t="s">
        <v>123</v>
      </c>
      <c r="F128" s="31">
        <v>10</v>
      </c>
      <c r="G128" s="32">
        <v>1300000</v>
      </c>
      <c r="H128" s="33">
        <f t="shared" si="16"/>
        <v>0</v>
      </c>
      <c r="I128" s="33">
        <f t="shared" si="17"/>
        <v>0</v>
      </c>
      <c r="J128" s="38">
        <f t="shared" si="18"/>
        <v>1300000</v>
      </c>
      <c r="K128" s="35" t="s">
        <v>164</v>
      </c>
      <c r="L128" s="40" t="s">
        <v>195</v>
      </c>
    </row>
    <row r="129" spans="1:12" s="37" customFormat="1" ht="42">
      <c r="A129" s="42">
        <v>124</v>
      </c>
      <c r="B129" s="31" t="s">
        <v>119</v>
      </c>
      <c r="C129" s="30" t="s">
        <v>161</v>
      </c>
      <c r="D129" s="29" t="s">
        <v>189</v>
      </c>
      <c r="E129" s="31" t="s">
        <v>123</v>
      </c>
      <c r="F129" s="31">
        <v>7</v>
      </c>
      <c r="G129" s="32">
        <v>910000</v>
      </c>
      <c r="H129" s="33">
        <f t="shared" si="16"/>
        <v>0</v>
      </c>
      <c r="I129" s="33">
        <f t="shared" si="17"/>
        <v>0</v>
      </c>
      <c r="J129" s="38">
        <f t="shared" si="18"/>
        <v>910000</v>
      </c>
      <c r="K129" s="35" t="s">
        <v>164</v>
      </c>
      <c r="L129" s="40" t="s">
        <v>195</v>
      </c>
    </row>
    <row r="130" spans="1:12" s="37" customFormat="1" ht="42">
      <c r="A130" s="42">
        <v>125</v>
      </c>
      <c r="B130" s="31" t="s">
        <v>119</v>
      </c>
      <c r="C130" s="30" t="s">
        <v>161</v>
      </c>
      <c r="D130" s="29" t="s">
        <v>189</v>
      </c>
      <c r="E130" s="31" t="s">
        <v>123</v>
      </c>
      <c r="F130" s="31">
        <v>3</v>
      </c>
      <c r="G130" s="32">
        <v>360000</v>
      </c>
      <c r="H130" s="33">
        <f t="shared" si="16"/>
        <v>0</v>
      </c>
      <c r="I130" s="33">
        <f t="shared" si="17"/>
        <v>0</v>
      </c>
      <c r="J130" s="38">
        <f t="shared" si="18"/>
        <v>360000</v>
      </c>
      <c r="K130" s="35" t="s">
        <v>164</v>
      </c>
      <c r="L130" s="40" t="s">
        <v>195</v>
      </c>
    </row>
    <row r="131" spans="1:12" s="37" customFormat="1" ht="42">
      <c r="A131" s="42">
        <v>126</v>
      </c>
      <c r="B131" s="31" t="s">
        <v>118</v>
      </c>
      <c r="C131" s="30" t="s">
        <v>186</v>
      </c>
      <c r="D131" s="29" t="s">
        <v>189</v>
      </c>
      <c r="E131" s="31" t="s">
        <v>117</v>
      </c>
      <c r="F131" s="31">
        <v>20</v>
      </c>
      <c r="G131" s="32">
        <v>540000</v>
      </c>
      <c r="H131" s="33">
        <f t="shared" si="16"/>
        <v>0</v>
      </c>
      <c r="I131" s="33">
        <f t="shared" si="17"/>
        <v>0</v>
      </c>
      <c r="J131" s="38">
        <f t="shared" si="18"/>
        <v>540000</v>
      </c>
      <c r="K131" s="35" t="s">
        <v>164</v>
      </c>
      <c r="L131" s="40" t="s">
        <v>195</v>
      </c>
    </row>
    <row r="132" spans="1:12" s="37" customFormat="1" ht="42">
      <c r="A132" s="42">
        <v>127</v>
      </c>
      <c r="B132" s="31" t="s">
        <v>119</v>
      </c>
      <c r="C132" s="30" t="s">
        <v>191</v>
      </c>
      <c r="D132" s="29" t="s">
        <v>189</v>
      </c>
      <c r="E132" s="31" t="s">
        <v>123</v>
      </c>
      <c r="F132" s="31">
        <v>2</v>
      </c>
      <c r="G132" s="32">
        <v>270000</v>
      </c>
      <c r="H132" s="33">
        <f t="shared" si="16"/>
        <v>0</v>
      </c>
      <c r="I132" s="33">
        <f t="shared" si="17"/>
        <v>0</v>
      </c>
      <c r="J132" s="38">
        <f t="shared" si="18"/>
        <v>270000</v>
      </c>
      <c r="K132" s="35" t="s">
        <v>164</v>
      </c>
      <c r="L132" s="40" t="s">
        <v>195</v>
      </c>
    </row>
    <row r="133" spans="1:12" s="37" customFormat="1" ht="42">
      <c r="A133" s="42">
        <v>128</v>
      </c>
      <c r="B133" s="31" t="s">
        <v>119</v>
      </c>
      <c r="C133" s="30" t="s">
        <v>192</v>
      </c>
      <c r="D133" s="29" t="s">
        <v>189</v>
      </c>
      <c r="E133" s="31" t="s">
        <v>123</v>
      </c>
      <c r="F133" s="31">
        <v>2</v>
      </c>
      <c r="G133" s="32">
        <v>460000</v>
      </c>
      <c r="H133" s="33">
        <f t="shared" si="16"/>
        <v>0</v>
      </c>
      <c r="I133" s="33">
        <f t="shared" si="17"/>
        <v>0</v>
      </c>
      <c r="J133" s="38">
        <f t="shared" si="18"/>
        <v>460000</v>
      </c>
      <c r="K133" s="35" t="s">
        <v>164</v>
      </c>
      <c r="L133" s="40" t="s">
        <v>195</v>
      </c>
    </row>
    <row r="134" spans="1:12" s="37" customFormat="1" ht="42">
      <c r="A134" s="42">
        <v>129</v>
      </c>
      <c r="B134" s="31" t="s">
        <v>119</v>
      </c>
      <c r="C134" s="30" t="s">
        <v>193</v>
      </c>
      <c r="D134" s="29" t="s">
        <v>189</v>
      </c>
      <c r="E134" s="31" t="s">
        <v>123</v>
      </c>
      <c r="F134" s="31">
        <v>1</v>
      </c>
      <c r="G134" s="32">
        <v>200000</v>
      </c>
      <c r="H134" s="33">
        <f t="shared" si="16"/>
        <v>0</v>
      </c>
      <c r="I134" s="33">
        <f t="shared" si="17"/>
        <v>0</v>
      </c>
      <c r="J134" s="38">
        <f t="shared" si="18"/>
        <v>200000</v>
      </c>
      <c r="K134" s="35" t="s">
        <v>164</v>
      </c>
      <c r="L134" s="40" t="s">
        <v>195</v>
      </c>
    </row>
    <row r="135" spans="1:12" s="37" customFormat="1" ht="42">
      <c r="A135" s="42">
        <v>130</v>
      </c>
      <c r="B135" s="31" t="s">
        <v>119</v>
      </c>
      <c r="C135" s="30" t="s">
        <v>194</v>
      </c>
      <c r="D135" s="29" t="s">
        <v>189</v>
      </c>
      <c r="E135" s="31" t="s">
        <v>123</v>
      </c>
      <c r="F135" s="31">
        <v>3</v>
      </c>
      <c r="G135" s="32">
        <v>600000</v>
      </c>
      <c r="H135" s="33">
        <f t="shared" si="16"/>
        <v>0</v>
      </c>
      <c r="I135" s="33">
        <f t="shared" si="17"/>
        <v>0</v>
      </c>
      <c r="J135" s="38">
        <f t="shared" si="18"/>
        <v>600000</v>
      </c>
      <c r="K135" s="35" t="s">
        <v>164</v>
      </c>
      <c r="L135" s="40" t="s">
        <v>195</v>
      </c>
    </row>
    <row r="136" spans="1:12" s="37" customFormat="1" ht="39">
      <c r="A136" s="42">
        <v>131</v>
      </c>
      <c r="B136" s="31" t="s">
        <v>119</v>
      </c>
      <c r="C136" s="30" t="s">
        <v>301</v>
      </c>
      <c r="D136" s="29" t="s">
        <v>320</v>
      </c>
      <c r="E136" s="31" t="s">
        <v>321</v>
      </c>
      <c r="F136" s="31">
        <v>2</v>
      </c>
      <c r="G136" s="32">
        <v>34000</v>
      </c>
      <c r="H136" s="33">
        <f t="shared" si="16"/>
        <v>0</v>
      </c>
      <c r="I136" s="33">
        <f t="shared" si="17"/>
        <v>0</v>
      </c>
      <c r="J136" s="38">
        <f t="shared" si="18"/>
        <v>34000</v>
      </c>
      <c r="K136" s="35" t="s">
        <v>164</v>
      </c>
      <c r="L136" s="40" t="s">
        <v>323</v>
      </c>
    </row>
    <row r="137" spans="1:12" s="37" customFormat="1" ht="31.5">
      <c r="A137" s="42">
        <v>132</v>
      </c>
      <c r="B137" s="31" t="s">
        <v>119</v>
      </c>
      <c r="C137" s="30" t="s">
        <v>303</v>
      </c>
      <c r="D137" s="29" t="s">
        <v>320</v>
      </c>
      <c r="E137" s="31" t="s">
        <v>321</v>
      </c>
      <c r="F137" s="31">
        <v>3</v>
      </c>
      <c r="G137" s="32">
        <v>105000</v>
      </c>
      <c r="H137" s="33">
        <f t="shared" si="16"/>
        <v>0</v>
      </c>
      <c r="I137" s="33">
        <f t="shared" si="17"/>
        <v>0</v>
      </c>
      <c r="J137" s="38">
        <f t="shared" si="18"/>
        <v>105000</v>
      </c>
      <c r="K137" s="35" t="s">
        <v>164</v>
      </c>
      <c r="L137" s="40" t="s">
        <v>323</v>
      </c>
    </row>
    <row r="138" spans="1:12" s="37" customFormat="1" ht="31.5">
      <c r="A138" s="42">
        <v>133</v>
      </c>
      <c r="B138" s="31" t="s">
        <v>119</v>
      </c>
      <c r="C138" s="30" t="s">
        <v>305</v>
      </c>
      <c r="D138" s="29" t="s">
        <v>320</v>
      </c>
      <c r="E138" s="31" t="s">
        <v>321</v>
      </c>
      <c r="F138" s="31">
        <v>3</v>
      </c>
      <c r="G138" s="32">
        <v>42000</v>
      </c>
      <c r="H138" s="33">
        <f t="shared" si="16"/>
        <v>0</v>
      </c>
      <c r="I138" s="33">
        <f t="shared" si="17"/>
        <v>0</v>
      </c>
      <c r="J138" s="38">
        <f t="shared" si="18"/>
        <v>42000</v>
      </c>
      <c r="K138" s="35" t="s">
        <v>164</v>
      </c>
      <c r="L138" s="40" t="s">
        <v>323</v>
      </c>
    </row>
    <row r="139" spans="1:12" s="37" customFormat="1" ht="31.5">
      <c r="A139" s="42">
        <v>134</v>
      </c>
      <c r="B139" s="31" t="s">
        <v>119</v>
      </c>
      <c r="C139" s="30" t="s">
        <v>307</v>
      </c>
      <c r="D139" s="29" t="s">
        <v>320</v>
      </c>
      <c r="E139" s="31" t="s">
        <v>321</v>
      </c>
      <c r="F139" s="31">
        <v>2</v>
      </c>
      <c r="G139" s="32">
        <v>22000</v>
      </c>
      <c r="H139" s="33">
        <f t="shared" si="16"/>
        <v>0</v>
      </c>
      <c r="I139" s="33">
        <f t="shared" si="17"/>
        <v>0</v>
      </c>
      <c r="J139" s="38">
        <f t="shared" si="18"/>
        <v>22000</v>
      </c>
      <c r="K139" s="35" t="s">
        <v>164</v>
      </c>
      <c r="L139" s="40" t="s">
        <v>323</v>
      </c>
    </row>
    <row r="140" spans="1:12" s="37" customFormat="1" ht="31.5">
      <c r="A140" s="42">
        <v>135</v>
      </c>
      <c r="B140" s="31" t="s">
        <v>119</v>
      </c>
      <c r="C140" s="30" t="s">
        <v>309</v>
      </c>
      <c r="D140" s="29" t="s">
        <v>320</v>
      </c>
      <c r="E140" s="31" t="s">
        <v>321</v>
      </c>
      <c r="F140" s="31">
        <v>3</v>
      </c>
      <c r="G140" s="32">
        <v>33000</v>
      </c>
      <c r="H140" s="33">
        <f t="shared" si="16"/>
        <v>0</v>
      </c>
      <c r="I140" s="33">
        <f t="shared" si="17"/>
        <v>0</v>
      </c>
      <c r="J140" s="38">
        <f t="shared" si="18"/>
        <v>33000</v>
      </c>
      <c r="K140" s="35" t="s">
        <v>164</v>
      </c>
      <c r="L140" s="40" t="s">
        <v>323</v>
      </c>
    </row>
    <row r="141" spans="1:12" s="37" customFormat="1" ht="31.5">
      <c r="A141" s="42">
        <v>136</v>
      </c>
      <c r="B141" s="31" t="s">
        <v>119</v>
      </c>
      <c r="C141" s="30" t="s">
        <v>309</v>
      </c>
      <c r="D141" s="29" t="s">
        <v>320</v>
      </c>
      <c r="E141" s="31" t="s">
        <v>321</v>
      </c>
      <c r="F141" s="31">
        <v>1</v>
      </c>
      <c r="G141" s="32">
        <v>12500</v>
      </c>
      <c r="H141" s="33">
        <f t="shared" si="16"/>
        <v>0</v>
      </c>
      <c r="I141" s="33">
        <f t="shared" si="17"/>
        <v>0</v>
      </c>
      <c r="J141" s="38">
        <f t="shared" si="18"/>
        <v>12500</v>
      </c>
      <c r="K141" s="35" t="s">
        <v>164</v>
      </c>
      <c r="L141" s="40" t="s">
        <v>323</v>
      </c>
    </row>
    <row r="142" spans="1:12" s="37" customFormat="1" ht="31.5">
      <c r="A142" s="42">
        <v>137</v>
      </c>
      <c r="B142" s="31" t="s">
        <v>119</v>
      </c>
      <c r="C142" s="30" t="s">
        <v>161</v>
      </c>
      <c r="D142" s="29" t="s">
        <v>320</v>
      </c>
      <c r="E142" s="31" t="s">
        <v>123</v>
      </c>
      <c r="F142" s="31">
        <v>2</v>
      </c>
      <c r="G142" s="32">
        <v>350000</v>
      </c>
      <c r="H142" s="33">
        <f t="shared" si="16"/>
        <v>0</v>
      </c>
      <c r="I142" s="33">
        <f t="shared" si="17"/>
        <v>0</v>
      </c>
      <c r="J142" s="38">
        <f t="shared" si="18"/>
        <v>350000</v>
      </c>
      <c r="K142" s="35" t="s">
        <v>164</v>
      </c>
      <c r="L142" s="40" t="s">
        <v>323</v>
      </c>
    </row>
    <row r="143" spans="1:12" s="37" customFormat="1" ht="31.5">
      <c r="A143" s="42">
        <v>138</v>
      </c>
      <c r="B143" s="31" t="s">
        <v>119</v>
      </c>
      <c r="C143" s="30" t="s">
        <v>161</v>
      </c>
      <c r="D143" s="29" t="s">
        <v>320</v>
      </c>
      <c r="E143" s="31" t="s">
        <v>123</v>
      </c>
      <c r="F143" s="31">
        <v>1</v>
      </c>
      <c r="G143" s="32">
        <v>240000</v>
      </c>
      <c r="H143" s="33">
        <f t="shared" si="16"/>
        <v>0</v>
      </c>
      <c r="I143" s="33">
        <f t="shared" si="17"/>
        <v>0</v>
      </c>
      <c r="J143" s="38">
        <f t="shared" si="18"/>
        <v>240000</v>
      </c>
      <c r="K143" s="35" t="s">
        <v>164</v>
      </c>
      <c r="L143" s="40" t="s">
        <v>323</v>
      </c>
    </row>
    <row r="144" spans="1:12" s="37" customFormat="1" ht="31.5">
      <c r="A144" s="42">
        <v>139</v>
      </c>
      <c r="B144" s="31" t="s">
        <v>119</v>
      </c>
      <c r="C144" s="30" t="s">
        <v>311</v>
      </c>
      <c r="D144" s="29" t="s">
        <v>320</v>
      </c>
      <c r="E144" s="31" t="s">
        <v>123</v>
      </c>
      <c r="F144" s="31">
        <v>1</v>
      </c>
      <c r="G144" s="32">
        <v>140000</v>
      </c>
      <c r="H144" s="33">
        <f t="shared" si="16"/>
        <v>0</v>
      </c>
      <c r="I144" s="33">
        <f t="shared" si="17"/>
        <v>0</v>
      </c>
      <c r="J144" s="38">
        <f t="shared" si="18"/>
        <v>140000</v>
      </c>
      <c r="K144" s="35" t="s">
        <v>164</v>
      </c>
      <c r="L144" s="40" t="s">
        <v>323</v>
      </c>
    </row>
    <row r="145" spans="1:12" s="37" customFormat="1" ht="31.5">
      <c r="A145" s="42">
        <v>140</v>
      </c>
      <c r="B145" s="31" t="s">
        <v>119</v>
      </c>
      <c r="C145" s="30" t="s">
        <v>313</v>
      </c>
      <c r="D145" s="29" t="s">
        <v>320</v>
      </c>
      <c r="E145" s="31" t="s">
        <v>321</v>
      </c>
      <c r="F145" s="31">
        <v>1</v>
      </c>
      <c r="G145" s="32">
        <v>10500</v>
      </c>
      <c r="H145" s="33">
        <f t="shared" si="16"/>
        <v>0</v>
      </c>
      <c r="I145" s="33">
        <f t="shared" si="17"/>
        <v>0</v>
      </c>
      <c r="J145" s="38">
        <f t="shared" si="18"/>
        <v>10500</v>
      </c>
      <c r="K145" s="35" t="s">
        <v>164</v>
      </c>
      <c r="L145" s="40" t="s">
        <v>323</v>
      </c>
    </row>
    <row r="146" spans="1:12" s="37" customFormat="1" ht="31.5">
      <c r="A146" s="42">
        <v>141</v>
      </c>
      <c r="B146" s="31" t="s">
        <v>119</v>
      </c>
      <c r="C146" s="30" t="s">
        <v>313</v>
      </c>
      <c r="D146" s="29" t="s">
        <v>320</v>
      </c>
      <c r="E146" s="31" t="s">
        <v>321</v>
      </c>
      <c r="F146" s="31">
        <v>1</v>
      </c>
      <c r="G146" s="32">
        <v>20000</v>
      </c>
      <c r="H146" s="33">
        <f t="shared" si="16"/>
        <v>0</v>
      </c>
      <c r="I146" s="33">
        <f t="shared" si="17"/>
        <v>0</v>
      </c>
      <c r="J146" s="38">
        <f t="shared" si="18"/>
        <v>20000</v>
      </c>
      <c r="K146" s="35" t="s">
        <v>164</v>
      </c>
      <c r="L146" s="40" t="s">
        <v>323</v>
      </c>
    </row>
    <row r="147" spans="1:12" s="37" customFormat="1" ht="31.5">
      <c r="A147" s="42">
        <v>142</v>
      </c>
      <c r="B147" s="31" t="s">
        <v>119</v>
      </c>
      <c r="C147" s="30" t="s">
        <v>313</v>
      </c>
      <c r="D147" s="29" t="s">
        <v>320</v>
      </c>
      <c r="E147" s="31" t="s">
        <v>321</v>
      </c>
      <c r="F147" s="31">
        <v>1</v>
      </c>
      <c r="G147" s="32">
        <v>29000</v>
      </c>
      <c r="H147" s="33">
        <f t="shared" si="16"/>
        <v>0</v>
      </c>
      <c r="I147" s="33">
        <f t="shared" si="17"/>
        <v>0</v>
      </c>
      <c r="J147" s="38">
        <f t="shared" si="18"/>
        <v>29000</v>
      </c>
      <c r="K147" s="35" t="s">
        <v>164</v>
      </c>
      <c r="L147" s="40" t="s">
        <v>323</v>
      </c>
    </row>
    <row r="148" spans="1:12" s="37" customFormat="1" ht="31.5">
      <c r="A148" s="42">
        <v>143</v>
      </c>
      <c r="B148" s="31" t="s">
        <v>119</v>
      </c>
      <c r="C148" s="30" t="s">
        <v>315</v>
      </c>
      <c r="D148" s="29" t="s">
        <v>320</v>
      </c>
      <c r="E148" s="31" t="s">
        <v>321</v>
      </c>
      <c r="F148" s="31">
        <v>1</v>
      </c>
      <c r="G148" s="32">
        <v>78000</v>
      </c>
      <c r="H148" s="33">
        <f t="shared" si="16"/>
        <v>0</v>
      </c>
      <c r="I148" s="33">
        <f t="shared" si="17"/>
        <v>0</v>
      </c>
      <c r="J148" s="38">
        <f t="shared" si="18"/>
        <v>78000</v>
      </c>
      <c r="K148" s="35" t="s">
        <v>164</v>
      </c>
      <c r="L148" s="40" t="s">
        <v>323</v>
      </c>
    </row>
    <row r="149" spans="1:12" s="37" customFormat="1" ht="31.5">
      <c r="A149" s="42">
        <v>144</v>
      </c>
      <c r="B149" s="31" t="s">
        <v>119</v>
      </c>
      <c r="C149" s="30" t="s">
        <v>317</v>
      </c>
      <c r="D149" s="29" t="s">
        <v>320</v>
      </c>
      <c r="E149" s="31" t="s">
        <v>322</v>
      </c>
      <c r="F149" s="31">
        <v>1</v>
      </c>
      <c r="G149" s="32">
        <v>70000</v>
      </c>
      <c r="H149" s="33">
        <f t="shared" si="16"/>
        <v>0</v>
      </c>
      <c r="I149" s="33">
        <f t="shared" si="17"/>
        <v>0</v>
      </c>
      <c r="J149" s="38">
        <f t="shared" si="18"/>
        <v>70000</v>
      </c>
      <c r="K149" s="35" t="s">
        <v>164</v>
      </c>
      <c r="L149" s="40" t="s">
        <v>323</v>
      </c>
    </row>
    <row r="150" spans="1:12" s="37" customFormat="1" ht="39">
      <c r="A150" s="42">
        <v>145</v>
      </c>
      <c r="B150" s="31" t="s">
        <v>119</v>
      </c>
      <c r="C150" s="30" t="s">
        <v>319</v>
      </c>
      <c r="D150" s="29" t="s">
        <v>320</v>
      </c>
      <c r="E150" s="31" t="s">
        <v>322</v>
      </c>
      <c r="F150" s="31">
        <v>2</v>
      </c>
      <c r="G150" s="32">
        <v>164000</v>
      </c>
      <c r="H150" s="33">
        <f t="shared" si="16"/>
        <v>0</v>
      </c>
      <c r="I150" s="33">
        <f t="shared" si="17"/>
        <v>0</v>
      </c>
      <c r="J150" s="38">
        <f t="shared" si="18"/>
        <v>164000</v>
      </c>
      <c r="K150" s="35" t="s">
        <v>164</v>
      </c>
      <c r="L150" s="40" t="s">
        <v>323</v>
      </c>
    </row>
    <row r="151" spans="1:12" s="9" customFormat="1" ht="19.5">
      <c r="A151" s="65" t="s">
        <v>69</v>
      </c>
      <c r="B151" s="65"/>
      <c r="C151" s="11"/>
      <c r="D151" s="11"/>
      <c r="E151" s="3"/>
      <c r="F151" s="3"/>
      <c r="G151" s="8">
        <f>SUM(G6:G150)</f>
        <v>75003770</v>
      </c>
      <c r="H151" s="8">
        <f>SUM(H6:H150)</f>
        <v>0</v>
      </c>
      <c r="I151" s="8">
        <f>SUM(I6:I150)</f>
        <v>30614380</v>
      </c>
      <c r="J151" s="8">
        <f>SUM(J6:J150)</f>
        <v>44389390</v>
      </c>
      <c r="K151" s="10"/>
      <c r="L151" s="10"/>
    </row>
    <row r="152" ht="16.5"/>
    <row r="153" spans="1:10" ht="16.5">
      <c r="A153" s="2" t="s">
        <v>134</v>
      </c>
      <c r="D153" s="2" t="s">
        <v>135</v>
      </c>
      <c r="G153" s="2" t="s">
        <v>136</v>
      </c>
      <c r="J153" s="2" t="s">
        <v>137</v>
      </c>
    </row>
    <row r="154" ht="16.5"/>
  </sheetData>
  <sheetProtection/>
  <mergeCells count="15">
    <mergeCell ref="F4:F5"/>
    <mergeCell ref="G4:G5"/>
    <mergeCell ref="A151:B151"/>
    <mergeCell ref="K4:K5"/>
    <mergeCell ref="L4:L5"/>
    <mergeCell ref="A1:L1"/>
    <mergeCell ref="A2:L2"/>
    <mergeCell ref="A3:L3"/>
    <mergeCell ref="J4:J5"/>
    <mergeCell ref="H4:I4"/>
    <mergeCell ref="A4:A5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user1</cp:lastModifiedBy>
  <cp:lastPrinted>2019-01-31T03:28:44Z</cp:lastPrinted>
  <dcterms:created xsi:type="dcterms:W3CDTF">2018-02-02T07:12:23Z</dcterms:created>
  <dcterms:modified xsi:type="dcterms:W3CDTF">2021-03-05T08:32:07Z</dcterms:modified>
  <cp:category/>
  <cp:version/>
  <cp:contentType/>
  <cp:contentStatus/>
</cp:coreProperties>
</file>